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0730" windowHeight="9495"/>
  </bookViews>
  <sheets>
    <sheet name="Inicio" sheetId="1" r:id="rId1"/>
    <sheet name="Evolución Denuncias" sheetId="2" r:id="rId2"/>
    <sheet name="Evolución Renuncias" sheetId="3" r:id="rId3"/>
    <sheet name="Evolución Víctimas" sheetId="4" r:id="rId4"/>
    <sheet name="Evolución Órdenes y Medidas" sheetId="5" r:id="rId5"/>
    <sheet name="Personas Enjuiciadas" sheetId="6" r:id="rId6"/>
    <sheet name="Jdos Penal_Personas Enjuiciadas" sheetId="7" r:id="rId7"/>
    <sheet name="Jdos Penal_Sentencias" sheetId="8" r:id="rId8"/>
    <sheet name="Jdos Menores_Personas Enjuiciad" sheetId="9" r:id="rId9"/>
    <sheet name="Jdos Menores_Sentencias" sheetId="10" r:id="rId10"/>
    <sheet name="Jdos Guardia_Asuntos" sheetId="11" r:id="rId11"/>
    <sheet name="Jdos Guardia_Órdenes Protección" sheetId="12" r:id="rId12"/>
    <sheet name="Audiencias_Pers Enjuiciadas" sheetId="13" r:id="rId13"/>
    <sheet name="Audiencias_Pers Enjuic por Sexo" sheetId="14" r:id="rId14"/>
    <sheet name="Audiencias_Sentencias" sheetId="15" r:id="rId15"/>
  </sheets>
  <calcPr calcId="145621"/>
</workbook>
</file>

<file path=xl/calcChain.xml><?xml version="1.0" encoding="utf-8"?>
<calcChain xmlns="http://schemas.openxmlformats.org/spreadsheetml/2006/main">
  <c r="L28" i="6" l="1"/>
  <c r="L28" i="2"/>
  <c r="L28" i="14" l="1"/>
  <c r="L28" i="9"/>
  <c r="L28" i="13"/>
  <c r="L28" i="7"/>
  <c r="R28" i="2"/>
  <c r="O28" i="2"/>
  <c r="N28" i="2"/>
  <c r="M28" i="2"/>
  <c r="Q28" i="2"/>
  <c r="P28" i="2"/>
  <c r="Z28" i="15" l="1"/>
  <c r="V28" i="15"/>
  <c r="U28" i="15"/>
  <c r="Z27" i="15"/>
  <c r="Y27" i="15"/>
  <c r="V27" i="15"/>
  <c r="U27" i="15"/>
  <c r="Z26" i="15"/>
  <c r="Y26" i="15"/>
  <c r="V26" i="15"/>
  <c r="U26" i="15"/>
  <c r="Z25" i="15"/>
  <c r="Y25" i="15"/>
  <c r="V25" i="15"/>
  <c r="U25" i="15"/>
  <c r="Z24" i="15"/>
  <c r="Y24" i="15"/>
  <c r="V24" i="15"/>
  <c r="U24" i="15"/>
  <c r="Z23" i="15"/>
  <c r="Y23" i="15"/>
  <c r="V23" i="15"/>
  <c r="U23" i="15"/>
  <c r="Z22" i="15"/>
  <c r="Y22" i="15"/>
  <c r="V22" i="15"/>
  <c r="U22" i="15"/>
  <c r="Z21" i="15"/>
  <c r="Y21" i="15"/>
  <c r="V21" i="15"/>
  <c r="U21" i="15"/>
  <c r="Z20" i="15"/>
  <c r="Y20" i="15"/>
  <c r="V20" i="15"/>
  <c r="U20" i="15"/>
  <c r="Z19" i="15"/>
  <c r="Y19" i="15"/>
  <c r="U19" i="15"/>
  <c r="Y18" i="15"/>
  <c r="U18" i="15"/>
  <c r="Y17" i="15"/>
  <c r="U17" i="15"/>
  <c r="Y16" i="15"/>
  <c r="U16" i="15"/>
  <c r="Y15" i="15"/>
  <c r="U15" i="15"/>
  <c r="Y14" i="15"/>
  <c r="U14" i="15"/>
  <c r="Y13" i="15"/>
  <c r="U13" i="15"/>
  <c r="Y12" i="15"/>
  <c r="U12" i="15"/>
  <c r="Y28" i="15" l="1"/>
  <c r="T12" i="15"/>
  <c r="X12" i="15"/>
  <c r="T13" i="15"/>
  <c r="X13" i="15"/>
  <c r="T14" i="15"/>
  <c r="X14" i="15"/>
  <c r="T15" i="15"/>
  <c r="X15" i="15"/>
  <c r="T16" i="15"/>
  <c r="X16" i="15"/>
  <c r="T17" i="15"/>
  <c r="X17" i="15"/>
  <c r="T18" i="15"/>
  <c r="X18" i="15"/>
  <c r="T19" i="15"/>
  <c r="X19" i="15"/>
  <c r="W19" i="15" s="1"/>
  <c r="T20" i="15"/>
  <c r="S20" i="15" s="1"/>
  <c r="X20" i="15"/>
  <c r="T21" i="15"/>
  <c r="X21" i="15"/>
  <c r="T22" i="15"/>
  <c r="X22" i="15"/>
  <c r="T23" i="15"/>
  <c r="X23" i="15"/>
  <c r="W23" i="15" s="1"/>
  <c r="T24" i="15"/>
  <c r="S24" i="15" s="1"/>
  <c r="X24" i="15"/>
  <c r="T25" i="15"/>
  <c r="X25" i="15"/>
  <c r="T26" i="15"/>
  <c r="X26" i="15"/>
  <c r="T27" i="15"/>
  <c r="X27" i="15"/>
  <c r="W27" i="15" s="1"/>
  <c r="T28" i="15"/>
  <c r="S28" i="15" s="1"/>
  <c r="X28" i="15"/>
  <c r="V12" i="15"/>
  <c r="Z12" i="15"/>
  <c r="V13" i="15"/>
  <c r="Z13" i="15"/>
  <c r="V14" i="15"/>
  <c r="Z14" i="15"/>
  <c r="V15" i="15"/>
  <c r="Z15" i="15"/>
  <c r="V16" i="15"/>
  <c r="Z16" i="15"/>
  <c r="V17" i="15"/>
  <c r="Z17" i="15"/>
  <c r="V18" i="15"/>
  <c r="Z18" i="15"/>
  <c r="V19" i="15"/>
  <c r="O29" i="15"/>
  <c r="K29" i="15"/>
  <c r="G29" i="15"/>
  <c r="I52" i="14"/>
  <c r="G28" i="14"/>
  <c r="C28" i="14"/>
  <c r="E28" i="13"/>
  <c r="K28" i="13"/>
  <c r="J28" i="13"/>
  <c r="I28" i="13"/>
  <c r="W15" i="15" l="1"/>
  <c r="S16" i="15"/>
  <c r="G28" i="13"/>
  <c r="I28" i="14"/>
  <c r="F29" i="15"/>
  <c r="W13" i="15"/>
  <c r="W21" i="15"/>
  <c r="M29" i="15"/>
  <c r="Y29" i="15"/>
  <c r="W20" i="15"/>
  <c r="W28" i="15"/>
  <c r="H28" i="13"/>
  <c r="J28" i="14"/>
  <c r="H52" i="14"/>
  <c r="S15" i="15"/>
  <c r="S23" i="15"/>
  <c r="S22" i="15"/>
  <c r="S13" i="15"/>
  <c r="S21" i="15"/>
  <c r="C29" i="15"/>
  <c r="Z29" i="15"/>
  <c r="N29" i="15"/>
  <c r="S14" i="15"/>
  <c r="D28" i="14"/>
  <c r="J52" i="14"/>
  <c r="H29" i="15"/>
  <c r="W14" i="15"/>
  <c r="W22" i="15"/>
  <c r="P29" i="15"/>
  <c r="C28" i="13"/>
  <c r="E28" i="14"/>
  <c r="C52" i="14"/>
  <c r="G52" i="14"/>
  <c r="K52" i="14"/>
  <c r="I29" i="15"/>
  <c r="W17" i="15"/>
  <c r="W25" i="15"/>
  <c r="W16" i="15"/>
  <c r="W24" i="15"/>
  <c r="Q29" i="15"/>
  <c r="D28" i="13"/>
  <c r="F28" i="14"/>
  <c r="D52" i="14"/>
  <c r="L52" i="14"/>
  <c r="S19" i="15"/>
  <c r="S27" i="15"/>
  <c r="S18" i="15"/>
  <c r="S17" i="15"/>
  <c r="S25" i="15"/>
  <c r="J29" i="15"/>
  <c r="R29" i="15"/>
  <c r="K28" i="14"/>
  <c r="E52" i="14"/>
  <c r="D29" i="15"/>
  <c r="S26" i="15"/>
  <c r="F28" i="13"/>
  <c r="H28" i="14"/>
  <c r="F52" i="14"/>
  <c r="E29" i="15"/>
  <c r="L29" i="15"/>
  <c r="W18" i="15"/>
  <c r="W26" i="15"/>
  <c r="M33" i="11"/>
  <c r="U29" i="15" l="1"/>
  <c r="L33" i="11"/>
  <c r="X29" i="15"/>
  <c r="W12" i="15"/>
  <c r="W29" i="15" s="1"/>
  <c r="H33" i="11"/>
  <c r="F33" i="12"/>
  <c r="T29" i="15"/>
  <c r="S12" i="15"/>
  <c r="S29" i="15" s="1"/>
  <c r="V29" i="15"/>
  <c r="D33" i="11"/>
  <c r="N33" i="11"/>
  <c r="E33" i="11"/>
  <c r="K33" i="11"/>
  <c r="J33" i="11"/>
  <c r="I33" i="11"/>
  <c r="D33" i="12"/>
  <c r="E33" i="12"/>
  <c r="C33" i="12"/>
  <c r="G33" i="11"/>
  <c r="H33" i="12"/>
  <c r="C33" i="11"/>
  <c r="F33" i="11"/>
  <c r="G33" i="12"/>
  <c r="G18" i="10"/>
  <c r="G20" i="10"/>
  <c r="G16" i="10"/>
  <c r="G12" i="10"/>
  <c r="C27" i="10"/>
  <c r="C22" i="10"/>
  <c r="C18" i="10"/>
  <c r="G24" i="10"/>
  <c r="I28" i="10" l="1"/>
  <c r="C26" i="10"/>
  <c r="G15" i="10"/>
  <c r="G23" i="10"/>
  <c r="C23" i="10"/>
  <c r="C20" i="10"/>
  <c r="C15" i="10"/>
  <c r="C17" i="10"/>
  <c r="C24" i="10"/>
  <c r="E28" i="10"/>
  <c r="G11" i="10"/>
  <c r="C12" i="10"/>
  <c r="C19" i="10"/>
  <c r="G14" i="10"/>
  <c r="G22" i="10"/>
  <c r="J28" i="10"/>
  <c r="D28" i="10"/>
  <c r="C11" i="10"/>
  <c r="F28" i="10"/>
  <c r="C14" i="10"/>
  <c r="C21" i="10"/>
  <c r="H28" i="10"/>
  <c r="G19" i="10"/>
  <c r="G27" i="10"/>
  <c r="G26" i="10"/>
  <c r="C13" i="10"/>
  <c r="C25" i="10"/>
  <c r="C16" i="10"/>
  <c r="G13" i="10"/>
  <c r="G21" i="10"/>
  <c r="G17" i="10"/>
  <c r="G25" i="10"/>
  <c r="N28" i="9" l="1"/>
  <c r="I28" i="9"/>
  <c r="J28" i="9"/>
  <c r="G28" i="10"/>
  <c r="C28" i="10"/>
  <c r="G28" i="9"/>
  <c r="H28" i="9"/>
  <c r="K28" i="9"/>
  <c r="C28" i="9"/>
  <c r="D28" i="9"/>
  <c r="E28" i="9"/>
  <c r="M28" i="9"/>
  <c r="F28" i="9"/>
  <c r="C15" i="8"/>
  <c r="G27" i="8"/>
  <c r="G24" i="8"/>
  <c r="G16" i="8"/>
  <c r="G14" i="8" l="1"/>
  <c r="G22" i="8"/>
  <c r="G18" i="8"/>
  <c r="G26" i="8"/>
  <c r="C13" i="8"/>
  <c r="C12" i="8"/>
  <c r="C20" i="8"/>
  <c r="C16" i="8"/>
  <c r="C24" i="8"/>
  <c r="G19" i="8"/>
  <c r="C14" i="8"/>
  <c r="G12" i="8"/>
  <c r="G20" i="8"/>
  <c r="C25" i="8"/>
  <c r="F28" i="8"/>
  <c r="G15" i="8"/>
  <c r="G23" i="8"/>
  <c r="J28" i="8"/>
  <c r="G13" i="8"/>
  <c r="G21" i="8"/>
  <c r="G11" i="8"/>
  <c r="C18" i="8"/>
  <c r="C26" i="8"/>
  <c r="I28" i="8"/>
  <c r="D28" i="8"/>
  <c r="G17" i="8"/>
  <c r="G25" i="8"/>
  <c r="E28" i="8"/>
  <c r="H28" i="8"/>
  <c r="C22" i="8"/>
  <c r="C23" i="8"/>
  <c r="C11" i="8"/>
  <c r="C19" i="8"/>
  <c r="C27" i="8"/>
  <c r="C21" i="8"/>
  <c r="C17" i="8"/>
  <c r="L28" i="8" l="1"/>
  <c r="G28" i="8"/>
  <c r="D28" i="7"/>
  <c r="K28" i="7"/>
  <c r="I28" i="7"/>
  <c r="C28" i="7"/>
  <c r="J28" i="7"/>
  <c r="G28" i="7"/>
  <c r="H28" i="7"/>
  <c r="E28" i="7"/>
  <c r="F28" i="7"/>
  <c r="C28" i="8"/>
  <c r="C28" i="6" l="1"/>
  <c r="F28" i="6"/>
  <c r="E28" i="6"/>
  <c r="H28" i="6"/>
  <c r="D28" i="6"/>
  <c r="K28" i="6"/>
  <c r="J28" i="6"/>
  <c r="G28" i="6"/>
  <c r="I28" i="6"/>
  <c r="C28" i="2" l="1"/>
  <c r="F28" i="2"/>
  <c r="G28" i="3"/>
  <c r="F28" i="5"/>
  <c r="E28" i="2"/>
  <c r="C28" i="4"/>
  <c r="E28" i="5"/>
  <c r="D28" i="2"/>
  <c r="E28" i="4"/>
  <c r="D28" i="5"/>
  <c r="K28" i="2"/>
  <c r="C28" i="3"/>
  <c r="H28" i="3"/>
  <c r="D28" i="4"/>
  <c r="G28" i="5"/>
  <c r="J28" i="2"/>
  <c r="E28" i="3"/>
  <c r="F28" i="4"/>
  <c r="J28" i="5"/>
  <c r="I28" i="2"/>
  <c r="D28" i="3"/>
  <c r="L28" i="3" s="1"/>
  <c r="H28" i="4"/>
  <c r="I28" i="5"/>
  <c r="H28" i="2"/>
  <c r="I28" i="3"/>
  <c r="G28" i="4"/>
  <c r="H28" i="5"/>
  <c r="G28" i="2"/>
  <c r="C28" i="5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L28" i="5" l="1"/>
  <c r="F28" i="3"/>
  <c r="C37" i="15"/>
  <c r="D37" i="15"/>
  <c r="E37" i="15"/>
  <c r="F37" i="15"/>
  <c r="G37" i="15"/>
  <c r="H37" i="15"/>
  <c r="I37" i="15"/>
  <c r="J37" i="15"/>
  <c r="K37" i="15"/>
  <c r="L37" i="15"/>
  <c r="M37" i="15"/>
  <c r="N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Q52" i="14" l="1"/>
  <c r="P52" i="14"/>
  <c r="O52" i="14"/>
  <c r="N52" i="14"/>
  <c r="M52" i="14"/>
  <c r="Q51" i="14"/>
  <c r="P51" i="14"/>
  <c r="O51" i="14"/>
  <c r="N51" i="14"/>
  <c r="M51" i="14"/>
  <c r="Q50" i="14"/>
  <c r="P50" i="14"/>
  <c r="O50" i="14"/>
  <c r="N50" i="14"/>
  <c r="M50" i="14"/>
  <c r="Q49" i="14"/>
  <c r="P49" i="14"/>
  <c r="O49" i="14"/>
  <c r="N49" i="14"/>
  <c r="M49" i="14"/>
  <c r="Q48" i="14"/>
  <c r="P48" i="14"/>
  <c r="O48" i="14"/>
  <c r="N48" i="14"/>
  <c r="M48" i="14"/>
  <c r="Q47" i="14"/>
  <c r="P47" i="14"/>
  <c r="O47" i="14"/>
  <c r="N47" i="14"/>
  <c r="M47" i="14"/>
  <c r="Q46" i="14"/>
  <c r="P46" i="14"/>
  <c r="O46" i="14"/>
  <c r="N46" i="14"/>
  <c r="M46" i="14"/>
  <c r="Q45" i="14"/>
  <c r="P45" i="14"/>
  <c r="O45" i="14"/>
  <c r="N45" i="14"/>
  <c r="M45" i="14"/>
  <c r="Q44" i="14"/>
  <c r="P44" i="14"/>
  <c r="O44" i="14"/>
  <c r="N44" i="14"/>
  <c r="M44" i="14"/>
  <c r="Q43" i="14"/>
  <c r="P43" i="14"/>
  <c r="O43" i="14"/>
  <c r="N43" i="14"/>
  <c r="M43" i="14"/>
  <c r="Q42" i="14"/>
  <c r="P42" i="14"/>
  <c r="O42" i="14"/>
  <c r="N42" i="14"/>
  <c r="M42" i="14"/>
  <c r="Q41" i="14"/>
  <c r="P41" i="14"/>
  <c r="O41" i="14"/>
  <c r="N41" i="14"/>
  <c r="M41" i="14"/>
  <c r="Q40" i="14"/>
  <c r="P40" i="14"/>
  <c r="O40" i="14"/>
  <c r="N40" i="14"/>
  <c r="M40" i="14"/>
  <c r="Q39" i="14"/>
  <c r="P39" i="14"/>
  <c r="O39" i="14"/>
  <c r="N39" i="14"/>
  <c r="M39" i="14"/>
  <c r="Q38" i="14"/>
  <c r="P38" i="14"/>
  <c r="O38" i="14"/>
  <c r="N38" i="14"/>
  <c r="M38" i="14"/>
  <c r="Q37" i="14"/>
  <c r="P37" i="14"/>
  <c r="O37" i="14"/>
  <c r="N37" i="14"/>
  <c r="M37" i="14"/>
  <c r="Q36" i="14"/>
  <c r="P36" i="14"/>
  <c r="O36" i="14"/>
  <c r="N36" i="14"/>
  <c r="M36" i="14"/>
  <c r="Q35" i="14"/>
  <c r="P35" i="14"/>
  <c r="O35" i="14"/>
  <c r="N35" i="14"/>
  <c r="M35" i="14"/>
  <c r="Q28" i="14"/>
  <c r="P28" i="14"/>
  <c r="O28" i="14"/>
  <c r="N28" i="14"/>
  <c r="M28" i="14"/>
  <c r="Q27" i="14"/>
  <c r="P27" i="14"/>
  <c r="O27" i="14"/>
  <c r="N27" i="14"/>
  <c r="M27" i="14"/>
  <c r="Q26" i="14"/>
  <c r="P26" i="14"/>
  <c r="O26" i="14"/>
  <c r="N26" i="14"/>
  <c r="M26" i="14"/>
  <c r="Q25" i="14"/>
  <c r="P25" i="14"/>
  <c r="O25" i="14"/>
  <c r="N25" i="14"/>
  <c r="M25" i="14"/>
  <c r="Q24" i="14"/>
  <c r="P24" i="14"/>
  <c r="O24" i="14"/>
  <c r="N24" i="14"/>
  <c r="M24" i="14"/>
  <c r="Q23" i="14"/>
  <c r="P23" i="14"/>
  <c r="O23" i="14"/>
  <c r="N23" i="14"/>
  <c r="M23" i="14"/>
  <c r="Q22" i="14"/>
  <c r="P22" i="14"/>
  <c r="O22" i="14"/>
  <c r="N22" i="14"/>
  <c r="M22" i="14"/>
  <c r="Q21" i="14"/>
  <c r="P21" i="14"/>
  <c r="O21" i="14"/>
  <c r="N21" i="14"/>
  <c r="M21" i="14"/>
  <c r="Q20" i="14"/>
  <c r="P20" i="14"/>
  <c r="O20" i="14"/>
  <c r="N20" i="14"/>
  <c r="M20" i="14"/>
  <c r="Q19" i="14"/>
  <c r="P19" i="14"/>
  <c r="O19" i="14"/>
  <c r="N19" i="14"/>
  <c r="M19" i="14"/>
  <c r="Q18" i="14"/>
  <c r="P18" i="14"/>
  <c r="O18" i="14"/>
  <c r="N18" i="14"/>
  <c r="M18" i="14"/>
  <c r="Q17" i="14"/>
  <c r="P17" i="14"/>
  <c r="O17" i="14"/>
  <c r="N17" i="14"/>
  <c r="M17" i="14"/>
  <c r="Q16" i="14"/>
  <c r="P16" i="14"/>
  <c r="O16" i="14"/>
  <c r="N16" i="14"/>
  <c r="M16" i="14"/>
  <c r="Q15" i="14"/>
  <c r="P15" i="14"/>
  <c r="O15" i="14"/>
  <c r="N15" i="14"/>
  <c r="M15" i="14"/>
  <c r="Q14" i="14"/>
  <c r="P14" i="14"/>
  <c r="O14" i="14"/>
  <c r="N14" i="14"/>
  <c r="M14" i="14"/>
  <c r="Q13" i="14"/>
  <c r="P13" i="14"/>
  <c r="O13" i="14"/>
  <c r="N13" i="14"/>
  <c r="M13" i="14"/>
  <c r="Q12" i="14"/>
  <c r="P12" i="14"/>
  <c r="O12" i="14"/>
  <c r="N12" i="14"/>
  <c r="M12" i="14"/>
  <c r="Q11" i="14"/>
  <c r="P11" i="14"/>
  <c r="O11" i="14"/>
  <c r="N11" i="14"/>
  <c r="M11" i="14"/>
  <c r="Q28" i="13"/>
  <c r="P28" i="13"/>
  <c r="O28" i="13"/>
  <c r="N28" i="13"/>
  <c r="M28" i="13"/>
  <c r="Q27" i="13"/>
  <c r="P27" i="13"/>
  <c r="O27" i="13"/>
  <c r="N27" i="13"/>
  <c r="M27" i="13"/>
  <c r="Q26" i="13"/>
  <c r="P26" i="13"/>
  <c r="O26" i="13"/>
  <c r="N26" i="13"/>
  <c r="M26" i="13"/>
  <c r="Q25" i="13"/>
  <c r="P25" i="13"/>
  <c r="O25" i="13"/>
  <c r="N25" i="13"/>
  <c r="M25" i="13"/>
  <c r="Q24" i="13"/>
  <c r="P24" i="13"/>
  <c r="O24" i="13"/>
  <c r="N24" i="13"/>
  <c r="M24" i="13"/>
  <c r="Q23" i="13"/>
  <c r="P23" i="13"/>
  <c r="O23" i="13"/>
  <c r="N23" i="13"/>
  <c r="M23" i="13"/>
  <c r="Q22" i="13"/>
  <c r="P22" i="13"/>
  <c r="O22" i="13"/>
  <c r="N22" i="13"/>
  <c r="M22" i="13"/>
  <c r="Q21" i="13"/>
  <c r="P21" i="13"/>
  <c r="O21" i="13"/>
  <c r="N21" i="13"/>
  <c r="M21" i="13"/>
  <c r="Q20" i="13"/>
  <c r="P20" i="13"/>
  <c r="O20" i="13"/>
  <c r="N20" i="13"/>
  <c r="M20" i="13"/>
  <c r="Q19" i="13"/>
  <c r="P19" i="13"/>
  <c r="O19" i="13"/>
  <c r="N19" i="13"/>
  <c r="M19" i="13"/>
  <c r="Q18" i="13"/>
  <c r="P18" i="13"/>
  <c r="O18" i="13"/>
  <c r="N18" i="13"/>
  <c r="M18" i="13"/>
  <c r="Q17" i="13"/>
  <c r="P17" i="13"/>
  <c r="O17" i="13"/>
  <c r="N17" i="13"/>
  <c r="M17" i="13"/>
  <c r="Q16" i="13"/>
  <c r="P16" i="13"/>
  <c r="O16" i="13"/>
  <c r="N16" i="13"/>
  <c r="M16" i="13"/>
  <c r="Q15" i="13"/>
  <c r="P15" i="13"/>
  <c r="O15" i="13"/>
  <c r="N15" i="13"/>
  <c r="M15" i="13"/>
  <c r="Q14" i="13"/>
  <c r="P14" i="13"/>
  <c r="O14" i="13"/>
  <c r="N14" i="13"/>
  <c r="M14" i="13"/>
  <c r="Q13" i="13"/>
  <c r="P13" i="13"/>
  <c r="O13" i="13"/>
  <c r="N13" i="13"/>
  <c r="M13" i="13"/>
  <c r="Q12" i="13"/>
  <c r="P12" i="13"/>
  <c r="O12" i="13"/>
  <c r="N12" i="13"/>
  <c r="M12" i="13"/>
  <c r="Q11" i="13"/>
  <c r="P11" i="13"/>
  <c r="O11" i="13"/>
  <c r="N11" i="13"/>
  <c r="M11" i="13"/>
  <c r="I16" i="12"/>
  <c r="J16" i="12"/>
  <c r="K16" i="12"/>
  <c r="I17" i="12"/>
  <c r="J17" i="12"/>
  <c r="K17" i="12"/>
  <c r="I18" i="12"/>
  <c r="J18" i="12"/>
  <c r="K18" i="12"/>
  <c r="I19" i="12"/>
  <c r="J19" i="12"/>
  <c r="K19" i="12"/>
  <c r="I20" i="12"/>
  <c r="J20" i="12"/>
  <c r="K20" i="12"/>
  <c r="I21" i="12"/>
  <c r="J21" i="12"/>
  <c r="K21" i="12"/>
  <c r="I22" i="12"/>
  <c r="J22" i="12"/>
  <c r="K22" i="12"/>
  <c r="I23" i="12"/>
  <c r="J23" i="12"/>
  <c r="K23" i="12"/>
  <c r="I24" i="12"/>
  <c r="J24" i="12"/>
  <c r="K24" i="12"/>
  <c r="I25" i="12"/>
  <c r="J25" i="12"/>
  <c r="K25" i="12"/>
  <c r="I26" i="12"/>
  <c r="J26" i="12"/>
  <c r="K26" i="12"/>
  <c r="I27" i="12"/>
  <c r="J27" i="12"/>
  <c r="K27" i="12"/>
  <c r="I28" i="12"/>
  <c r="J28" i="12"/>
  <c r="K28" i="12"/>
  <c r="I29" i="12"/>
  <c r="J29" i="12"/>
  <c r="K29" i="12"/>
  <c r="I30" i="12"/>
  <c r="J30" i="12"/>
  <c r="K30" i="12"/>
  <c r="I31" i="12"/>
  <c r="J31" i="12"/>
  <c r="K31" i="12"/>
  <c r="I32" i="12"/>
  <c r="J32" i="12"/>
  <c r="K32" i="12"/>
  <c r="I33" i="12"/>
  <c r="J33" i="12"/>
  <c r="K33" i="12"/>
  <c r="T33" i="11"/>
  <c r="S33" i="11"/>
  <c r="R33" i="11"/>
  <c r="Q33" i="11"/>
  <c r="P33" i="11"/>
  <c r="O33" i="11"/>
  <c r="T32" i="11"/>
  <c r="S32" i="11"/>
  <c r="R32" i="11"/>
  <c r="Q32" i="11"/>
  <c r="P32" i="11"/>
  <c r="O32" i="11"/>
  <c r="T31" i="11"/>
  <c r="S31" i="11"/>
  <c r="R31" i="11"/>
  <c r="Q31" i="11"/>
  <c r="P31" i="11"/>
  <c r="O31" i="11"/>
  <c r="T30" i="11"/>
  <c r="S30" i="11"/>
  <c r="R30" i="11"/>
  <c r="Q30" i="11"/>
  <c r="P30" i="11"/>
  <c r="O30" i="11"/>
  <c r="T29" i="11"/>
  <c r="S29" i="11"/>
  <c r="R29" i="11"/>
  <c r="Q29" i="11"/>
  <c r="P29" i="11"/>
  <c r="O29" i="11"/>
  <c r="T28" i="11"/>
  <c r="S28" i="11"/>
  <c r="R28" i="11"/>
  <c r="Q28" i="11"/>
  <c r="P28" i="11"/>
  <c r="O28" i="11"/>
  <c r="T27" i="11"/>
  <c r="S27" i="11"/>
  <c r="R27" i="11"/>
  <c r="Q27" i="11"/>
  <c r="P27" i="11"/>
  <c r="O27" i="11"/>
  <c r="T26" i="11"/>
  <c r="S26" i="11"/>
  <c r="R26" i="11"/>
  <c r="Q26" i="11"/>
  <c r="P26" i="11"/>
  <c r="O26" i="11"/>
  <c r="T25" i="11"/>
  <c r="S25" i="11"/>
  <c r="R25" i="11"/>
  <c r="Q25" i="11"/>
  <c r="P25" i="11"/>
  <c r="O25" i="11"/>
  <c r="T24" i="11"/>
  <c r="S24" i="11"/>
  <c r="R24" i="11"/>
  <c r="Q24" i="11"/>
  <c r="P24" i="11"/>
  <c r="O24" i="11"/>
  <c r="T23" i="11"/>
  <c r="S23" i="11"/>
  <c r="R23" i="11"/>
  <c r="Q23" i="11"/>
  <c r="P23" i="11"/>
  <c r="O23" i="11"/>
  <c r="T22" i="11"/>
  <c r="S22" i="11"/>
  <c r="R22" i="11"/>
  <c r="Q22" i="11"/>
  <c r="P22" i="11"/>
  <c r="O22" i="11"/>
  <c r="T21" i="11"/>
  <c r="S21" i="11"/>
  <c r="R21" i="11"/>
  <c r="Q21" i="11"/>
  <c r="P21" i="11"/>
  <c r="O21" i="11"/>
  <c r="T20" i="11"/>
  <c r="S20" i="11"/>
  <c r="R20" i="11"/>
  <c r="Q20" i="11"/>
  <c r="P20" i="11"/>
  <c r="O20" i="11"/>
  <c r="T19" i="11"/>
  <c r="S19" i="11"/>
  <c r="R19" i="11"/>
  <c r="Q19" i="11"/>
  <c r="P19" i="11"/>
  <c r="O19" i="11"/>
  <c r="T18" i="11"/>
  <c r="S18" i="11"/>
  <c r="R18" i="11"/>
  <c r="Q18" i="11"/>
  <c r="P18" i="11"/>
  <c r="O18" i="11"/>
  <c r="T17" i="11"/>
  <c r="S17" i="11"/>
  <c r="R17" i="11"/>
  <c r="Q17" i="11"/>
  <c r="P17" i="11"/>
  <c r="O17" i="11"/>
  <c r="T16" i="11"/>
  <c r="S16" i="11"/>
  <c r="R16" i="11"/>
  <c r="Q16" i="11"/>
  <c r="P16" i="11"/>
  <c r="O16" i="11"/>
  <c r="C34" i="10"/>
  <c r="D34" i="10"/>
  <c r="E34" i="10"/>
  <c r="F34" i="10"/>
  <c r="C35" i="10"/>
  <c r="D35" i="10"/>
  <c r="E35" i="10"/>
  <c r="F35" i="10"/>
  <c r="F51" i="10"/>
  <c r="E51" i="10"/>
  <c r="D51" i="10"/>
  <c r="C51" i="10"/>
  <c r="F50" i="10"/>
  <c r="E50" i="10"/>
  <c r="D50" i="10"/>
  <c r="C50" i="10"/>
  <c r="F49" i="10"/>
  <c r="E49" i="10"/>
  <c r="D49" i="10"/>
  <c r="C49" i="10"/>
  <c r="F48" i="10"/>
  <c r="E48" i="10"/>
  <c r="D48" i="10"/>
  <c r="C48" i="10"/>
  <c r="F47" i="10"/>
  <c r="E47" i="10"/>
  <c r="D47" i="10"/>
  <c r="C47" i="10"/>
  <c r="F46" i="10"/>
  <c r="E46" i="10"/>
  <c r="D46" i="10"/>
  <c r="C46" i="10"/>
  <c r="F45" i="10"/>
  <c r="E45" i="10"/>
  <c r="D45" i="10"/>
  <c r="C45" i="10"/>
  <c r="F44" i="10"/>
  <c r="E44" i="10"/>
  <c r="D44" i="10"/>
  <c r="C44" i="10"/>
  <c r="F43" i="10"/>
  <c r="E43" i="10"/>
  <c r="D43" i="10"/>
  <c r="C43" i="10"/>
  <c r="F42" i="10"/>
  <c r="E42" i="10"/>
  <c r="D42" i="10"/>
  <c r="C42" i="10"/>
  <c r="F41" i="10"/>
  <c r="E41" i="10"/>
  <c r="D41" i="10"/>
  <c r="C41" i="10"/>
  <c r="F40" i="10"/>
  <c r="E40" i="10"/>
  <c r="D40" i="10"/>
  <c r="C40" i="10"/>
  <c r="F39" i="10"/>
  <c r="E39" i="10"/>
  <c r="D39" i="10"/>
  <c r="C39" i="10"/>
  <c r="F38" i="10"/>
  <c r="E38" i="10"/>
  <c r="D38" i="10"/>
  <c r="C38" i="10"/>
  <c r="F37" i="10"/>
  <c r="E37" i="10"/>
  <c r="D37" i="10"/>
  <c r="C37" i="10"/>
  <c r="F36" i="10"/>
  <c r="E36" i="10"/>
  <c r="D36" i="10"/>
  <c r="C36" i="10"/>
  <c r="H51" i="9"/>
  <c r="G51" i="9"/>
  <c r="F51" i="9"/>
  <c r="E51" i="9"/>
  <c r="D51" i="9"/>
  <c r="C51" i="9"/>
  <c r="H50" i="9"/>
  <c r="G50" i="9"/>
  <c r="F50" i="9"/>
  <c r="E50" i="9"/>
  <c r="D50" i="9"/>
  <c r="C50" i="9"/>
  <c r="H49" i="9"/>
  <c r="G49" i="9"/>
  <c r="F49" i="9"/>
  <c r="E49" i="9"/>
  <c r="D49" i="9"/>
  <c r="C49" i="9"/>
  <c r="H48" i="9"/>
  <c r="G48" i="9"/>
  <c r="F48" i="9"/>
  <c r="E48" i="9"/>
  <c r="D48" i="9"/>
  <c r="C48" i="9"/>
  <c r="H47" i="9"/>
  <c r="G47" i="9"/>
  <c r="F47" i="9"/>
  <c r="E47" i="9"/>
  <c r="D47" i="9"/>
  <c r="C47" i="9"/>
  <c r="H46" i="9"/>
  <c r="G46" i="9"/>
  <c r="F46" i="9"/>
  <c r="E46" i="9"/>
  <c r="D46" i="9"/>
  <c r="C46" i="9"/>
  <c r="H45" i="9"/>
  <c r="G45" i="9"/>
  <c r="F45" i="9"/>
  <c r="E45" i="9"/>
  <c r="D45" i="9"/>
  <c r="C45" i="9"/>
  <c r="H44" i="9"/>
  <c r="G44" i="9"/>
  <c r="F44" i="9"/>
  <c r="E44" i="9"/>
  <c r="D44" i="9"/>
  <c r="C44" i="9"/>
  <c r="H43" i="9"/>
  <c r="G43" i="9"/>
  <c r="F43" i="9"/>
  <c r="E43" i="9"/>
  <c r="D43" i="9"/>
  <c r="C43" i="9"/>
  <c r="H42" i="9"/>
  <c r="G42" i="9"/>
  <c r="F42" i="9"/>
  <c r="E42" i="9"/>
  <c r="D42" i="9"/>
  <c r="C42" i="9"/>
  <c r="H41" i="9"/>
  <c r="G41" i="9"/>
  <c r="F41" i="9"/>
  <c r="E41" i="9"/>
  <c r="D41" i="9"/>
  <c r="C41" i="9"/>
  <c r="H40" i="9"/>
  <c r="G40" i="9"/>
  <c r="F40" i="9"/>
  <c r="E40" i="9"/>
  <c r="D40" i="9"/>
  <c r="C40" i="9"/>
  <c r="H39" i="9"/>
  <c r="G39" i="9"/>
  <c r="F39" i="9"/>
  <c r="E39" i="9"/>
  <c r="D39" i="9"/>
  <c r="C39" i="9"/>
  <c r="H38" i="9"/>
  <c r="G38" i="9"/>
  <c r="F38" i="9"/>
  <c r="E38" i="9"/>
  <c r="D38" i="9"/>
  <c r="C38" i="9"/>
  <c r="H37" i="9"/>
  <c r="G37" i="9"/>
  <c r="F37" i="9"/>
  <c r="E37" i="9"/>
  <c r="D37" i="9"/>
  <c r="C37" i="9"/>
  <c r="H36" i="9"/>
  <c r="G36" i="9"/>
  <c r="F36" i="9"/>
  <c r="E36" i="9"/>
  <c r="D36" i="9"/>
  <c r="C36" i="9"/>
  <c r="H35" i="9"/>
  <c r="G35" i="9"/>
  <c r="F35" i="9"/>
  <c r="E35" i="9"/>
  <c r="D35" i="9"/>
  <c r="C35" i="9"/>
  <c r="H34" i="9"/>
  <c r="G34" i="9"/>
  <c r="F34" i="9"/>
  <c r="E34" i="9"/>
  <c r="D34" i="9"/>
  <c r="C34" i="9"/>
  <c r="N28" i="8"/>
  <c r="M28" i="8"/>
  <c r="K28" i="8"/>
  <c r="N27" i="8"/>
  <c r="M27" i="8"/>
  <c r="L27" i="8"/>
  <c r="K27" i="8"/>
  <c r="N26" i="8"/>
  <c r="M26" i="8"/>
  <c r="L26" i="8"/>
  <c r="K26" i="8"/>
  <c r="N25" i="8"/>
  <c r="M25" i="8"/>
  <c r="L25" i="8"/>
  <c r="K25" i="8"/>
  <c r="N24" i="8"/>
  <c r="M24" i="8"/>
  <c r="L24" i="8"/>
  <c r="K24" i="8"/>
  <c r="N23" i="8"/>
  <c r="M23" i="8"/>
  <c r="L23" i="8"/>
  <c r="K23" i="8"/>
  <c r="N22" i="8"/>
  <c r="M22" i="8"/>
  <c r="L22" i="8"/>
  <c r="K22" i="8"/>
  <c r="N21" i="8"/>
  <c r="M21" i="8"/>
  <c r="L21" i="8"/>
  <c r="K21" i="8"/>
  <c r="N20" i="8"/>
  <c r="M20" i="8"/>
  <c r="L20" i="8"/>
  <c r="K20" i="8"/>
  <c r="N19" i="8"/>
  <c r="M19" i="8"/>
  <c r="L19" i="8"/>
  <c r="K19" i="8"/>
  <c r="N18" i="8"/>
  <c r="M18" i="8"/>
  <c r="L18" i="8"/>
  <c r="K18" i="8"/>
  <c r="N17" i="8"/>
  <c r="M17" i="8"/>
  <c r="L17" i="8"/>
  <c r="K17" i="8"/>
  <c r="N16" i="8"/>
  <c r="M16" i="8"/>
  <c r="L16" i="8"/>
  <c r="K16" i="8"/>
  <c r="N15" i="8"/>
  <c r="M15" i="8"/>
  <c r="L15" i="8"/>
  <c r="K15" i="8"/>
  <c r="N14" i="8"/>
  <c r="M14" i="8"/>
  <c r="L14" i="8"/>
  <c r="K14" i="8"/>
  <c r="N13" i="8"/>
  <c r="M13" i="8"/>
  <c r="L13" i="8"/>
  <c r="K13" i="8"/>
  <c r="N12" i="8"/>
  <c r="M12" i="8"/>
  <c r="L12" i="8"/>
  <c r="K12" i="8"/>
  <c r="N11" i="8"/>
  <c r="M11" i="8"/>
  <c r="L11" i="8"/>
  <c r="K11" i="8"/>
  <c r="Q28" i="7"/>
  <c r="P28" i="7"/>
  <c r="O28" i="7"/>
  <c r="N28" i="7"/>
  <c r="M28" i="7"/>
  <c r="Q27" i="7"/>
  <c r="P27" i="7"/>
  <c r="O27" i="7"/>
  <c r="N27" i="7"/>
  <c r="M27" i="7"/>
  <c r="Q26" i="7"/>
  <c r="P26" i="7"/>
  <c r="O26" i="7"/>
  <c r="N26" i="7"/>
  <c r="M26" i="7"/>
  <c r="Q25" i="7"/>
  <c r="P25" i="7"/>
  <c r="O25" i="7"/>
  <c r="N25" i="7"/>
  <c r="M25" i="7"/>
  <c r="Q24" i="7"/>
  <c r="P24" i="7"/>
  <c r="O24" i="7"/>
  <c r="N24" i="7"/>
  <c r="M24" i="7"/>
  <c r="Q23" i="7"/>
  <c r="P23" i="7"/>
  <c r="O23" i="7"/>
  <c r="N23" i="7"/>
  <c r="M23" i="7"/>
  <c r="Q22" i="7"/>
  <c r="P22" i="7"/>
  <c r="O22" i="7"/>
  <c r="N22" i="7"/>
  <c r="M22" i="7"/>
  <c r="Q21" i="7"/>
  <c r="P21" i="7"/>
  <c r="O21" i="7"/>
  <c r="N21" i="7"/>
  <c r="M21" i="7"/>
  <c r="Q20" i="7"/>
  <c r="P20" i="7"/>
  <c r="O20" i="7"/>
  <c r="N20" i="7"/>
  <c r="M20" i="7"/>
  <c r="Q19" i="7"/>
  <c r="P19" i="7"/>
  <c r="O19" i="7"/>
  <c r="N19" i="7"/>
  <c r="M19" i="7"/>
  <c r="Q18" i="7"/>
  <c r="P18" i="7"/>
  <c r="O18" i="7"/>
  <c r="N18" i="7"/>
  <c r="M18" i="7"/>
  <c r="Q17" i="7"/>
  <c r="P17" i="7"/>
  <c r="O17" i="7"/>
  <c r="N17" i="7"/>
  <c r="M17" i="7"/>
  <c r="Q16" i="7"/>
  <c r="P16" i="7"/>
  <c r="O16" i="7"/>
  <c r="N16" i="7"/>
  <c r="M16" i="7"/>
  <c r="Q15" i="7"/>
  <c r="P15" i="7"/>
  <c r="O15" i="7"/>
  <c r="N15" i="7"/>
  <c r="M15" i="7"/>
  <c r="Q14" i="7"/>
  <c r="P14" i="7"/>
  <c r="O14" i="7"/>
  <c r="N14" i="7"/>
  <c r="M14" i="7"/>
  <c r="Q13" i="7"/>
  <c r="P13" i="7"/>
  <c r="O13" i="7"/>
  <c r="N13" i="7"/>
  <c r="M13" i="7"/>
  <c r="Q12" i="7"/>
  <c r="P12" i="7"/>
  <c r="O12" i="7"/>
  <c r="N12" i="7"/>
  <c r="M12" i="7"/>
  <c r="Q11" i="7"/>
  <c r="P11" i="7"/>
  <c r="O11" i="7"/>
  <c r="N11" i="7"/>
  <c r="M11" i="7"/>
  <c r="Q28" i="6"/>
  <c r="P28" i="6"/>
  <c r="O28" i="6"/>
  <c r="N28" i="6"/>
  <c r="M28" i="6"/>
  <c r="Q27" i="6"/>
  <c r="P27" i="6"/>
  <c r="O27" i="6"/>
  <c r="N27" i="6"/>
  <c r="M27" i="6"/>
  <c r="Q26" i="6"/>
  <c r="P26" i="6"/>
  <c r="O26" i="6"/>
  <c r="N26" i="6"/>
  <c r="M26" i="6"/>
  <c r="Q25" i="6"/>
  <c r="P25" i="6"/>
  <c r="O25" i="6"/>
  <c r="N25" i="6"/>
  <c r="M25" i="6"/>
  <c r="Q24" i="6"/>
  <c r="P24" i="6"/>
  <c r="O24" i="6"/>
  <c r="N24" i="6"/>
  <c r="M24" i="6"/>
  <c r="Q23" i="6"/>
  <c r="P23" i="6"/>
  <c r="O23" i="6"/>
  <c r="N23" i="6"/>
  <c r="M23" i="6"/>
  <c r="Q22" i="6"/>
  <c r="P22" i="6"/>
  <c r="O22" i="6"/>
  <c r="N22" i="6"/>
  <c r="M22" i="6"/>
  <c r="Q21" i="6"/>
  <c r="P21" i="6"/>
  <c r="O21" i="6"/>
  <c r="N21" i="6"/>
  <c r="M21" i="6"/>
  <c r="Q20" i="6"/>
  <c r="P20" i="6"/>
  <c r="O20" i="6"/>
  <c r="N20" i="6"/>
  <c r="M20" i="6"/>
  <c r="Q19" i="6"/>
  <c r="P19" i="6"/>
  <c r="O19" i="6"/>
  <c r="N19" i="6"/>
  <c r="M19" i="6"/>
  <c r="Q18" i="6"/>
  <c r="P18" i="6"/>
  <c r="O18" i="6"/>
  <c r="N18" i="6"/>
  <c r="M18" i="6"/>
  <c r="Q17" i="6"/>
  <c r="P17" i="6"/>
  <c r="O17" i="6"/>
  <c r="N17" i="6"/>
  <c r="M17" i="6"/>
  <c r="Q16" i="6"/>
  <c r="P16" i="6"/>
  <c r="O16" i="6"/>
  <c r="N16" i="6"/>
  <c r="M16" i="6"/>
  <c r="Q15" i="6"/>
  <c r="P15" i="6"/>
  <c r="O15" i="6"/>
  <c r="N15" i="6"/>
  <c r="M15" i="6"/>
  <c r="Q14" i="6"/>
  <c r="P14" i="6"/>
  <c r="O14" i="6"/>
  <c r="N14" i="6"/>
  <c r="M14" i="6"/>
  <c r="Q13" i="6"/>
  <c r="P13" i="6"/>
  <c r="O13" i="6"/>
  <c r="N13" i="6"/>
  <c r="M13" i="6"/>
  <c r="Q12" i="6"/>
  <c r="P12" i="6"/>
  <c r="O12" i="6"/>
  <c r="N12" i="6"/>
  <c r="M12" i="6"/>
  <c r="Q11" i="6"/>
  <c r="P11" i="6"/>
  <c r="O11" i="6"/>
  <c r="N11" i="6"/>
  <c r="M11" i="6"/>
  <c r="N28" i="5"/>
  <c r="M28" i="5"/>
  <c r="K28" i="5"/>
  <c r="N27" i="5"/>
  <c r="M27" i="5"/>
  <c r="L27" i="5"/>
  <c r="K27" i="5"/>
  <c r="N26" i="5"/>
  <c r="M26" i="5"/>
  <c r="L26" i="5"/>
  <c r="K26" i="5"/>
  <c r="N25" i="5"/>
  <c r="M25" i="5"/>
  <c r="L25" i="5"/>
  <c r="K25" i="5"/>
  <c r="N24" i="5"/>
  <c r="M24" i="5"/>
  <c r="L24" i="5"/>
  <c r="K24" i="5"/>
  <c r="N23" i="5"/>
  <c r="M23" i="5"/>
  <c r="L23" i="5"/>
  <c r="K23" i="5"/>
  <c r="N22" i="5"/>
  <c r="M22" i="5"/>
  <c r="L22" i="5"/>
  <c r="K22" i="5"/>
  <c r="N21" i="5"/>
  <c r="M21" i="5"/>
  <c r="L21" i="5"/>
  <c r="K21" i="5"/>
  <c r="N20" i="5"/>
  <c r="M20" i="5"/>
  <c r="L20" i="5"/>
  <c r="K20" i="5"/>
  <c r="N19" i="5"/>
  <c r="M19" i="5"/>
  <c r="L19" i="5"/>
  <c r="K19" i="5"/>
  <c r="N18" i="5"/>
  <c r="M18" i="5"/>
  <c r="L18" i="5"/>
  <c r="K18" i="5"/>
  <c r="N17" i="5"/>
  <c r="M17" i="5"/>
  <c r="L17" i="5"/>
  <c r="K17" i="5"/>
  <c r="N16" i="5"/>
  <c r="M16" i="5"/>
  <c r="L16" i="5"/>
  <c r="K16" i="5"/>
  <c r="N15" i="5"/>
  <c r="M15" i="5"/>
  <c r="L15" i="5"/>
  <c r="K15" i="5"/>
  <c r="N14" i="5"/>
  <c r="M14" i="5"/>
  <c r="L14" i="5"/>
  <c r="K14" i="5"/>
  <c r="N13" i="5"/>
  <c r="M13" i="5"/>
  <c r="L13" i="5"/>
  <c r="K13" i="5"/>
  <c r="N12" i="5"/>
  <c r="M12" i="5"/>
  <c r="L12" i="5"/>
  <c r="K12" i="5"/>
  <c r="N11" i="5"/>
  <c r="M11" i="5"/>
  <c r="L11" i="5"/>
  <c r="K11" i="5"/>
  <c r="K28" i="4"/>
  <c r="J28" i="4"/>
  <c r="I28" i="4"/>
  <c r="K27" i="4"/>
  <c r="J27" i="4"/>
  <c r="I27" i="4"/>
  <c r="K26" i="4"/>
  <c r="J26" i="4"/>
  <c r="I26" i="4"/>
  <c r="K25" i="4"/>
  <c r="J25" i="4"/>
  <c r="I25" i="4"/>
  <c r="K24" i="4"/>
  <c r="J24" i="4"/>
  <c r="I24" i="4"/>
  <c r="K23" i="4"/>
  <c r="J23" i="4"/>
  <c r="I23" i="4"/>
  <c r="K22" i="4"/>
  <c r="J22" i="4"/>
  <c r="I22" i="4"/>
  <c r="K21" i="4"/>
  <c r="J21" i="4"/>
  <c r="I21" i="4"/>
  <c r="K20" i="4"/>
  <c r="J20" i="4"/>
  <c r="I20" i="4"/>
  <c r="K19" i="4"/>
  <c r="J19" i="4"/>
  <c r="I19" i="4"/>
  <c r="K18" i="4"/>
  <c r="J18" i="4"/>
  <c r="I18" i="4"/>
  <c r="K17" i="4"/>
  <c r="J17" i="4"/>
  <c r="I17" i="4"/>
  <c r="K16" i="4"/>
  <c r="J16" i="4"/>
  <c r="I16" i="4"/>
  <c r="K15" i="4"/>
  <c r="J15" i="4"/>
  <c r="I15" i="4"/>
  <c r="K14" i="4"/>
  <c r="J14" i="4"/>
  <c r="I14" i="4"/>
  <c r="K13" i="4"/>
  <c r="J13" i="4"/>
  <c r="I13" i="4"/>
  <c r="K12" i="4"/>
  <c r="J12" i="4"/>
  <c r="I12" i="4"/>
  <c r="K11" i="4"/>
  <c r="J11" i="4"/>
  <c r="I11" i="4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11" i="3"/>
  <c r="M28" i="3" l="1"/>
  <c r="K28" i="3"/>
  <c r="M27" i="3"/>
  <c r="L27" i="3"/>
  <c r="K27" i="3"/>
  <c r="M26" i="3"/>
  <c r="L26" i="3"/>
  <c r="K26" i="3"/>
  <c r="N26" i="3"/>
  <c r="N25" i="3"/>
  <c r="M25" i="3"/>
  <c r="L25" i="3"/>
  <c r="K25" i="3"/>
  <c r="M24" i="3"/>
  <c r="L24" i="3"/>
  <c r="K24" i="3"/>
  <c r="N24" i="3"/>
  <c r="M23" i="3"/>
  <c r="L23" i="3"/>
  <c r="K23" i="3"/>
  <c r="M22" i="3"/>
  <c r="L22" i="3"/>
  <c r="K22" i="3"/>
  <c r="N22" i="3"/>
  <c r="M21" i="3"/>
  <c r="L21" i="3"/>
  <c r="K21" i="3"/>
  <c r="N21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N14" i="3"/>
  <c r="N13" i="3"/>
  <c r="M13" i="3"/>
  <c r="L13" i="3"/>
  <c r="K13" i="3"/>
  <c r="M12" i="3"/>
  <c r="L12" i="3"/>
  <c r="K12" i="3"/>
  <c r="M11" i="3"/>
  <c r="L11" i="3"/>
  <c r="K11" i="3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C42" i="2"/>
  <c r="D42" i="2"/>
  <c r="E42" i="2"/>
  <c r="F42" i="2"/>
  <c r="G42" i="2"/>
  <c r="H42" i="2"/>
  <c r="I42" i="2"/>
  <c r="J42" i="2"/>
  <c r="C43" i="2"/>
  <c r="D43" i="2"/>
  <c r="E43" i="2"/>
  <c r="F43" i="2"/>
  <c r="G43" i="2"/>
  <c r="H43" i="2"/>
  <c r="I43" i="2"/>
  <c r="J43" i="2"/>
  <c r="C44" i="2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C47" i="2"/>
  <c r="D47" i="2"/>
  <c r="E47" i="2"/>
  <c r="F47" i="2"/>
  <c r="G47" i="2"/>
  <c r="H47" i="2"/>
  <c r="I47" i="2"/>
  <c r="J47" i="2"/>
  <c r="C48" i="2"/>
  <c r="D48" i="2"/>
  <c r="E48" i="2"/>
  <c r="F48" i="2"/>
  <c r="G48" i="2"/>
  <c r="H48" i="2"/>
  <c r="I48" i="2"/>
  <c r="J48" i="2"/>
  <c r="C49" i="2"/>
  <c r="D49" i="2"/>
  <c r="E49" i="2"/>
  <c r="F49" i="2"/>
  <c r="G49" i="2"/>
  <c r="H49" i="2"/>
  <c r="I49" i="2"/>
  <c r="J49" i="2"/>
  <c r="C50" i="2"/>
  <c r="D50" i="2"/>
  <c r="E50" i="2"/>
  <c r="F50" i="2"/>
  <c r="G50" i="2"/>
  <c r="H50" i="2"/>
  <c r="I50" i="2"/>
  <c r="J50" i="2"/>
  <c r="C51" i="2"/>
  <c r="D51" i="2"/>
  <c r="E51" i="2"/>
  <c r="F51" i="2"/>
  <c r="G51" i="2"/>
  <c r="H51" i="2"/>
  <c r="I51" i="2"/>
  <c r="J51" i="2"/>
  <c r="C52" i="2"/>
  <c r="D52" i="2"/>
  <c r="E52" i="2"/>
  <c r="F52" i="2"/>
  <c r="G52" i="2"/>
  <c r="H52" i="2"/>
  <c r="I52" i="2"/>
  <c r="J52" i="2"/>
  <c r="C53" i="2"/>
  <c r="D53" i="2"/>
  <c r="E53" i="2"/>
  <c r="F53" i="2"/>
  <c r="G53" i="2"/>
  <c r="H53" i="2"/>
  <c r="I53" i="2"/>
  <c r="J53" i="2"/>
  <c r="J36" i="2"/>
  <c r="I36" i="2"/>
  <c r="H36" i="2"/>
  <c r="G36" i="2"/>
  <c r="F36" i="2"/>
  <c r="E36" i="2"/>
  <c r="D36" i="2"/>
  <c r="C36" i="2"/>
  <c r="N12" i="3" l="1"/>
  <c r="N15" i="3"/>
  <c r="N28" i="3"/>
  <c r="N17" i="3"/>
  <c r="N20" i="3"/>
  <c r="N23" i="3"/>
  <c r="N11" i="3"/>
  <c r="N16" i="3"/>
  <c r="N19" i="3"/>
  <c r="N18" i="3"/>
  <c r="N27" i="3"/>
</calcChain>
</file>

<file path=xl/sharedStrings.xml><?xml version="1.0" encoding="utf-8"?>
<sst xmlns="http://schemas.openxmlformats.org/spreadsheetml/2006/main" count="644" uniqueCount="118">
  <si>
    <t>Juzgados de Instrucción en funciones de Guardia/Procesos de Violencia de Género</t>
  </si>
  <si>
    <t>JUZGADOS DE VIOLENCIA SOBRE LA MUJER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</si>
  <si>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</si>
  <si>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</si>
  <si>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</si>
  <si>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</si>
  <si>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</si>
  <si>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</si>
  <si>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</si>
  <si>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</si>
  <si>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</si>
  <si>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</si>
  <si>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</si>
  <si>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</si>
  <si>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</si>
  <si>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</si>
  <si>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</si>
  <si>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</si>
  <si>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</si>
  <si>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</si>
  <si>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Denuncias 
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</si>
  <si>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</si>
  <si>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</si>
  <si>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</si>
  <si>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</si>
  <si>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con denuncia victima</t>
  </si>
  <si>
    <t>con denuncia familiar</t>
  </si>
  <si>
    <t>por intervención directa policial</t>
  </si>
  <si>
    <t>Presentada directamente por victima en el juzgado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</si>
  <si>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</si>
  <si>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</si>
  <si>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</si>
  <si>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sobre denuncias</t>
  </si>
  <si>
    <t>Total</t>
  </si>
  <si>
    <t>Por españolas</t>
  </si>
  <si>
    <t>Por extranjeras</t>
  </si>
  <si>
    <t>Mujeres víctimas de violencia de género</t>
  </si>
  <si>
    <t>Víctimas
Españolas</t>
  </si>
  <si>
    <t>Víctimas 
Extranjeras</t>
  </si>
  <si>
    <t>Incoadas</t>
  </si>
  <si>
    <t>Inadmitidas</t>
  </si>
  <si>
    <t>Adoptadas</t>
  </si>
  <si>
    <t>Denegadas</t>
  </si>
  <si>
    <t>Número</t>
  </si>
  <si>
    <t>Condenado
 Español</t>
  </si>
  <si>
    <t>Condenado  
Extranjero</t>
  </si>
  <si>
    <t>Absuelto
Español</t>
  </si>
  <si>
    <t>Absuelto Extranjero</t>
  </si>
  <si>
    <t>Numero</t>
  </si>
  <si>
    <t>Condenado Español</t>
  </si>
  <si>
    <t>Condenado Extranjero</t>
  </si>
  <si>
    <t>Absuelto 
Español</t>
  </si>
  <si>
    <t>Absuelto 
Extranjero</t>
  </si>
  <si>
    <t>Condenado
Español</t>
  </si>
  <si>
    <t>Condenado
Extranjero</t>
  </si>
  <si>
    <t>Absuelto
Extranjero</t>
  </si>
  <si>
    <t>Juzgados de lo Penal/Procesos de Violencia de Género/Personas Enjuiciadas</t>
  </si>
  <si>
    <t>Total 
Condenatorias</t>
  </si>
  <si>
    <t>Previa 
Conformidad</t>
  </si>
  <si>
    <t>Restantes 
Condenatorias</t>
  </si>
  <si>
    <t>Absolutorias</t>
  </si>
  <si>
    <t>Juzgados de lo Penal/Procesos de Violencia de Género/Sentencias</t>
  </si>
  <si>
    <t>Total Menores Enjuiciados</t>
  </si>
  <si>
    <t>Españoles</t>
  </si>
  <si>
    <t>Extranjeros</t>
  </si>
  <si>
    <t>Total Menores 
Enjuiciados</t>
  </si>
  <si>
    <t>Juzgados de Menores/Procesos de Violencia de Género/Personas Enjuiciadas</t>
  </si>
  <si>
    <t>Juzgados de Menores/Procesos de Violencia de Género/Sentencias</t>
  </si>
  <si>
    <t xml:space="preserve">TOTAL Sentencias Por delitos </t>
  </si>
  <si>
    <t>Sentencias Con imposicion de medidas</t>
  </si>
  <si>
    <t>Sentencias Sin imposicion de medidas</t>
  </si>
  <si>
    <t xml:space="preserve">Sentencias previa conformidad </t>
  </si>
  <si>
    <t>Total Sentencias por Delitos</t>
  </si>
  <si>
    <t>Sentencias  con Imposición de Medidas</t>
  </si>
  <si>
    <t>Sentencias sin Imposición de Medidas</t>
  </si>
  <si>
    <t>Sentencias previa conformidad</t>
  </si>
  <si>
    <t>Con medidas</t>
  </si>
  <si>
    <t>Sin medidas</t>
  </si>
  <si>
    <t>Remitidas
 al J.V.S.M</t>
  </si>
  <si>
    <t>Pendientes 
final trimestre</t>
  </si>
  <si>
    <t>Asuntos
 ingresados</t>
  </si>
  <si>
    <t>De O.P.</t>
  </si>
  <si>
    <t>De Resto</t>
  </si>
  <si>
    <t>Total 
Órdenes Protección</t>
  </si>
  <si>
    <t>Acordadas</t>
  </si>
  <si>
    <t>Varones</t>
  </si>
  <si>
    <t>Mujeres</t>
  </si>
  <si>
    <t>Condenada
Española</t>
  </si>
  <si>
    <t>Absuelta
Española</t>
  </si>
  <si>
    <t>Condenada
Extranjera</t>
  </si>
  <si>
    <t>Absuelta
Extranjera</t>
  </si>
  <si>
    <t>Audiencia Provincial/Procesos de Violencia de Género/Total Personas Enjuiciadas</t>
  </si>
  <si>
    <t>Audiencia Provincial/Procesos de Violencia de Género/Personas Enjuiciadas por Sexo</t>
  </si>
  <si>
    <t>Sumarios</t>
  </si>
  <si>
    <t>Procd.
Abreviados</t>
  </si>
  <si>
    <t>Procd.
Jurado</t>
  </si>
  <si>
    <t>Sentencias Condenatorias</t>
  </si>
  <si>
    <t>Sentencias Absolutorias</t>
  </si>
  <si>
    <t>Total Sentencias</t>
  </si>
  <si>
    <t>Setencias Condenatorias</t>
  </si>
  <si>
    <t xml:space="preserve">Total Setencias </t>
  </si>
  <si>
    <t>Setencias Absolutorias</t>
  </si>
  <si>
    <t>Audiencia Provincial/Procesos de Violencia de Género/Sentencias</t>
  </si>
  <si>
    <t xml:space="preserve">  Denuncias</t>
  </si>
  <si>
    <t xml:space="preserve">  Renuncias</t>
  </si>
  <si>
    <t xml:space="preserve">  Víctimas</t>
  </si>
  <si>
    <t xml:space="preserve">  Órdenes y Medidas</t>
  </si>
  <si>
    <t xml:space="preserve">  Personas Enjuiciadas</t>
  </si>
  <si>
    <t>Juzgados de Instrucción en funciones de Guardia/Procesos de Violencia de Género/Órdenes de Protección</t>
  </si>
  <si>
    <t xml:space="preserve">Evolución de las Denuncias Recibidas  
</t>
  </si>
  <si>
    <t>2019/2018</t>
  </si>
  <si>
    <t>Evolución 
2019/ 2018</t>
  </si>
  <si>
    <t>2018
Con Imposición de medidas</t>
  </si>
  <si>
    <t xml:space="preserve"> 2018
Sin Imposicion de Medidas</t>
  </si>
  <si>
    <t>2019
Con Imposición de medidas</t>
  </si>
  <si>
    <t>2019
Sin Imposicion de Medidas</t>
  </si>
  <si>
    <t>Evolución
2019/2018
Con Imposición de medidas</t>
  </si>
  <si>
    <t>Evolución
2019/2018
Sin Imposición de medidas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</si>
</sst>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0"/>
      <name val="Arial"/>
      <family val="2"/>
    </font>
    <font>
      <b/>
      <sz val="11"/>
      <color rgb="FF4F81BD"/>
      <name val="Verdana"/>
      <family val="2"/>
    </font>
    <font>
      <sz val="11"/>
      <color theme="1"/>
      <name val="Verdana"/>
      <family val="2"/>
    </font>
    <font>
      <b/>
      <sz val="11"/>
      <color indexed="18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58">
    <xf numFmtId="0" fontId="0" fillId="0" borderId="0" xfId="0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horizontal="left" vertical="center"/>
    </xf>
    <xf numFmtId="0" fontId="0" fillId="2" borderId="0" xfId="0" applyFill="1"/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Border="1" applyAlignment="1">
      <alignment horizontal="right" vertical="center"/>
    </xf>
    <xf numFmtId="3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2"/>
    <xf numFmtId="164" fontId="9" fillId="0" borderId="2" xfId="0" applyNumberFormat="1" applyFont="1" applyBorder="1" applyAlignment="1">
      <alignment horizontal="right" vertical="center"/>
    </xf>
    <xf numFmtId="16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1" applyAlignment="1">
      <alignment vertical="center"/>
    </xf>
    <xf numFmtId="0" fontId="4" fillId="0" borderId="0" xfId="1"/>
    <xf numFmtId="0" fontId="11" fillId="0" borderId="0" xfId="0" applyFont="1"/>
    <xf numFmtId="0" fontId="5" fillId="0" borderId="0" xfId="1" applyFont="1" applyAlignment="1">
      <alignment horizontal="left" vertical="center"/>
    </xf>
    <xf numFmtId="0" fontId="5" fillId="5" borderId="26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3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5" borderId="2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5" fillId="5" borderId="24" xfId="0" applyFont="1" applyFill="1" applyBorder="1" applyAlignment="1" applyProtection="1">
      <alignment horizontal="center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10" fillId="0" borderId="0" xfId="2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/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DATOS Y EVOLUCIONES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/>
        <xdr:cNvSpPr/>
      </xdr:nvSpPr>
      <xdr:spPr>
        <a:xfrm>
          <a:off x="171450" y="16764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2019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214465</xdr:colOff>
      <xdr:row>1</xdr:row>
      <xdr:rowOff>28574</xdr:rowOff>
    </xdr:from>
    <xdr:to>
      <xdr:col>1</xdr:col>
      <xdr:colOff>476795</xdr:colOff>
      <xdr:row>9</xdr:row>
      <xdr:rowOff>19050</xdr:rowOff>
    </xdr:to>
    <xdr:pic>
      <xdr:nvPicPr>
        <xdr:cNvPr id="10" name="9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14465" y="190499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1447801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1462124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9968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10</xdr:col>
      <xdr:colOff>161925</xdr:colOff>
      <xdr:row>2</xdr:row>
      <xdr:rowOff>28575</xdr:rowOff>
    </xdr:from>
    <xdr:to>
      <xdr:col>10</xdr:col>
      <xdr:colOff>857250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83982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2" name="1 Rectángulo redondeado"/>
        <xdr:cNvSpPr/>
      </xdr:nvSpPr>
      <xdr:spPr>
        <a:xfrm>
          <a:off x="656167" y="158750"/>
          <a:ext cx="13123333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19050</xdr:colOff>
      <xdr:row>8</xdr:row>
      <xdr:rowOff>38100</xdr:rowOff>
    </xdr:from>
    <xdr:to>
      <xdr:col>14</xdr:col>
      <xdr:colOff>10583</xdr:colOff>
      <xdr:row>9</xdr:row>
      <xdr:rowOff>152400</xdr:rowOff>
    </xdr:to>
    <xdr:sp macro="" textlink="">
      <xdr:nvSpPr>
        <xdr:cNvPr id="3" name="2 Rectángulo redondeado"/>
        <xdr:cNvSpPr/>
      </xdr:nvSpPr>
      <xdr:spPr>
        <a:xfrm>
          <a:off x="675217" y="1308100"/>
          <a:ext cx="13114866" cy="2730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INGRESADOS Y SU EVOLUCIÓN</a:t>
          </a:r>
        </a:p>
      </xdr:txBody>
    </xdr:sp>
    <xdr:clientData/>
  </xdr:twoCellAnchor>
  <xdr:twoCellAnchor>
    <xdr:from>
      <xdr:col>15</xdr:col>
      <xdr:colOff>53976</xdr:colOff>
      <xdr:row>2</xdr:row>
      <xdr:rowOff>88901</xdr:rowOff>
    </xdr:from>
    <xdr:to>
      <xdr:col>16</xdr:col>
      <xdr:colOff>130175</xdr:colOff>
      <xdr:row>5</xdr:row>
      <xdr:rowOff>79376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817726" y="406401"/>
          <a:ext cx="742949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161923</xdr:rowOff>
    </xdr:from>
    <xdr:to>
      <xdr:col>11</xdr:col>
      <xdr:colOff>0</xdr:colOff>
      <xdr:row>8</xdr:row>
      <xdr:rowOff>47624</xdr:rowOff>
    </xdr:to>
    <xdr:sp macro="" textlink="">
      <xdr:nvSpPr>
        <xdr:cNvPr id="2" name="1 Rectángulo redondeado"/>
        <xdr:cNvSpPr/>
      </xdr:nvSpPr>
      <xdr:spPr>
        <a:xfrm>
          <a:off x="657225" y="161923"/>
          <a:ext cx="12725400" cy="1181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9</xdr:row>
      <xdr:rowOff>38100</xdr:rowOff>
    </xdr:from>
    <xdr:to>
      <xdr:col>11</xdr:col>
      <xdr:colOff>9525</xdr:colOff>
      <xdr:row>10</xdr:row>
      <xdr:rowOff>152400</xdr:rowOff>
    </xdr:to>
    <xdr:sp macro="" textlink="">
      <xdr:nvSpPr>
        <xdr:cNvPr id="3" name="2 Rectángulo redondeado"/>
        <xdr:cNvSpPr/>
      </xdr:nvSpPr>
      <xdr:spPr>
        <a:xfrm>
          <a:off x="838200" y="1333500"/>
          <a:ext cx="127349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 EVOLUCIÓN</a:t>
          </a:r>
        </a:p>
      </xdr:txBody>
    </xdr:sp>
    <xdr:clientData/>
  </xdr:twoCellAnchor>
  <xdr:twoCellAnchor>
    <xdr:from>
      <xdr:col>11</xdr:col>
      <xdr:colOff>190501</xdr:colOff>
      <xdr:row>5</xdr:row>
      <xdr:rowOff>123826</xdr:rowOff>
    </xdr:from>
    <xdr:to>
      <xdr:col>12</xdr:col>
      <xdr:colOff>114300</xdr:colOff>
      <xdr:row>9</xdr:row>
      <xdr:rowOff>114301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573126" y="933451"/>
          <a:ext cx="761999" cy="6381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609600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625151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PERSONAS ENJUICIADAS Y SU EVOLUCIÓN</a:t>
          </a:r>
        </a:p>
      </xdr:txBody>
    </xdr:sp>
    <xdr:clientData/>
  </xdr:twoCellAnchor>
  <xdr:twoCellAnchor>
    <xdr:from>
      <xdr:col>14</xdr:col>
      <xdr:colOff>876299</xdr:colOff>
      <xdr:row>2</xdr:row>
      <xdr:rowOff>19050</xdr:rowOff>
    </xdr:from>
    <xdr:to>
      <xdr:col>15</xdr:col>
      <xdr:colOff>638174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20749" y="3429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638175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653726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ENJUICIADAS POR SEXO Y SU EVOLUCIÓN</a:t>
          </a:r>
        </a:p>
      </xdr:txBody>
    </xdr:sp>
    <xdr:clientData/>
  </xdr:twoCellAnchor>
  <xdr:twoCellAnchor>
    <xdr:from>
      <xdr:col>15</xdr:col>
      <xdr:colOff>180975</xdr:colOff>
      <xdr:row>2</xdr:row>
      <xdr:rowOff>9525</xdr:rowOff>
    </xdr:from>
    <xdr:to>
      <xdr:col>16</xdr:col>
      <xdr:colOff>114300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573125" y="3333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15</xdr:col>
      <xdr:colOff>276226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15</xdr:col>
      <xdr:colOff>291781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EN PRIMERA INSTANCIA Y SU EVOLUCIÓN</a:t>
          </a:r>
        </a:p>
      </xdr:txBody>
    </xdr:sp>
    <xdr:clientData/>
  </xdr:twoCellAnchor>
  <xdr:twoCellAnchor>
    <xdr:from>
      <xdr:col>16</xdr:col>
      <xdr:colOff>28574</xdr:colOff>
      <xdr:row>2</xdr:row>
      <xdr:rowOff>76201</xdr:rowOff>
    </xdr:from>
    <xdr:to>
      <xdr:col>16</xdr:col>
      <xdr:colOff>723899</xdr:colOff>
      <xdr:row>5</xdr:row>
      <xdr:rowOff>47626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515974" y="400051"/>
          <a:ext cx="695325" cy="457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</xdr:row>
      <xdr:rowOff>57150</xdr:rowOff>
    </xdr:from>
    <xdr:to>
      <xdr:col>10</xdr:col>
      <xdr:colOff>704850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68375" y="381000"/>
          <a:ext cx="69532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2</xdr:colOff>
      <xdr:row>1</xdr:row>
      <xdr:rowOff>0</xdr:rowOff>
    </xdr:from>
    <xdr:to>
      <xdr:col>9</xdr:col>
      <xdr:colOff>1266826</xdr:colOff>
      <xdr:row>3</xdr:row>
      <xdr:rowOff>95250</xdr:rowOff>
    </xdr:to>
    <xdr:sp macro="" textlink="">
      <xdr:nvSpPr>
        <xdr:cNvPr id="5" name="4 Rectángulo redondeado"/>
        <xdr:cNvSpPr/>
      </xdr:nvSpPr>
      <xdr:spPr>
        <a:xfrm>
          <a:off x="838202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9</xdr:col>
      <xdr:colOff>1285876</xdr:colOff>
      <xdr:row>6</xdr:row>
      <xdr:rowOff>152400</xdr:rowOff>
    </xdr:to>
    <xdr:sp macro="" textlink="">
      <xdr:nvSpPr>
        <xdr:cNvPr id="6" name="5 Rectángulo redondeado"/>
        <xdr:cNvSpPr/>
      </xdr:nvSpPr>
      <xdr:spPr>
        <a:xfrm>
          <a:off x="838200" y="485775"/>
          <a:ext cx="12677776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28576</xdr:rowOff>
    </xdr:from>
    <xdr:to>
      <xdr:col>9</xdr:col>
      <xdr:colOff>1790700</xdr:colOff>
      <xdr:row>6</xdr:row>
      <xdr:rowOff>257176</xdr:rowOff>
    </xdr:to>
    <xdr:sp macro="" textlink="">
      <xdr:nvSpPr>
        <xdr:cNvPr id="3" name="2 Rectángulo redondeado"/>
        <xdr:cNvSpPr/>
      </xdr:nvSpPr>
      <xdr:spPr>
        <a:xfrm>
          <a:off x="666750" y="676276"/>
          <a:ext cx="12677775" cy="5524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RENUNCIAS (La victima se acoge a la dispensa a la  obligacion de declarar como testigo, Art. 416 L.E.CRIM)          </a:t>
          </a:r>
        </a:p>
      </xdr:txBody>
    </xdr:sp>
    <xdr:clientData/>
  </xdr:twoCellAnchor>
  <xdr:twoCellAnchor>
    <xdr:from>
      <xdr:col>10</xdr:col>
      <xdr:colOff>409575</xdr:colOff>
      <xdr:row>3</xdr:row>
      <xdr:rowOff>0</xdr:rowOff>
    </xdr:from>
    <xdr:to>
      <xdr:col>11</xdr:col>
      <xdr:colOff>142875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916025" y="485775"/>
          <a:ext cx="695325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9</xdr:col>
      <xdr:colOff>1762124</xdr:colOff>
      <xdr:row>3</xdr:row>
      <xdr:rowOff>95250</xdr:rowOff>
    </xdr:to>
    <xdr:sp macro="" textlink="">
      <xdr:nvSpPr>
        <xdr:cNvPr id="5" name="4 Rectángulo redondeado"/>
        <xdr:cNvSpPr/>
      </xdr:nvSpPr>
      <xdr:spPr>
        <a:xfrm>
          <a:off x="838200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438150</xdr:colOff>
      <xdr:row>3</xdr:row>
      <xdr:rowOff>95250</xdr:rowOff>
    </xdr:to>
    <xdr:sp macro="" textlink="">
      <xdr:nvSpPr>
        <xdr:cNvPr id="5" name="4 Rectángulo redondeado"/>
        <xdr:cNvSpPr/>
      </xdr:nvSpPr>
      <xdr:spPr>
        <a:xfrm>
          <a:off x="561976" y="161925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</xdr:row>
      <xdr:rowOff>161924</xdr:rowOff>
    </xdr:from>
    <xdr:to>
      <xdr:col>11</xdr:col>
      <xdr:colOff>419099</xdr:colOff>
      <xdr:row>7</xdr:row>
      <xdr:rowOff>219075</xdr:rowOff>
    </xdr:to>
    <xdr:sp macro="" textlink="">
      <xdr:nvSpPr>
        <xdr:cNvPr id="6" name="5 Rectángulo redondeado"/>
        <xdr:cNvSpPr/>
      </xdr:nvSpPr>
      <xdr:spPr>
        <a:xfrm>
          <a:off x="685800" y="647699"/>
          <a:ext cx="12611099" cy="7048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MUJERES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QUE APARECEN COMO VÍCTIMAS EN LAS 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</a:t>
          </a:r>
        </a:p>
      </xdr:txBody>
    </xdr:sp>
    <xdr:clientData/>
  </xdr:twoCellAnchor>
  <xdr:twoCellAnchor>
    <xdr:from>
      <xdr:col>11</xdr:col>
      <xdr:colOff>942975</xdr:colOff>
      <xdr:row>2</xdr:row>
      <xdr:rowOff>28575</xdr:rowOff>
    </xdr:from>
    <xdr:to>
      <xdr:col>12</xdr:col>
      <xdr:colOff>66675</xdr:colOff>
      <xdr:row>5</xdr:row>
      <xdr:rowOff>85725</xdr:rowOff>
    </xdr:to>
    <xdr:sp macro="" textlink="">
      <xdr:nvSpPr>
        <xdr:cNvPr id="7" name="6 Flecha izquierda">
          <a:hlinkClick xmlns:r="http://schemas.openxmlformats.org/officeDocument/2006/relationships" r:id="rId1"/>
        </xdr:cNvPr>
        <xdr:cNvSpPr/>
      </xdr:nvSpPr>
      <xdr:spPr>
        <a:xfrm>
          <a:off x="1372552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28575</xdr:rowOff>
    </xdr:from>
    <xdr:to>
      <xdr:col>13</xdr:col>
      <xdr:colOff>838200</xdr:colOff>
      <xdr:row>7</xdr:row>
      <xdr:rowOff>314325</xdr:rowOff>
    </xdr:to>
    <xdr:sp macro="" textlink="">
      <xdr:nvSpPr>
        <xdr:cNvPr id="3" name="2 Rectángulo redondeado"/>
        <xdr:cNvSpPr/>
      </xdr:nvSpPr>
      <xdr:spPr>
        <a:xfrm>
          <a:off x="847725" y="676275"/>
          <a:ext cx="13144500" cy="7715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ÓRDENES DE PROTECCIÓN Y 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 Y SEGURIDAD DE LAS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(Art. 544 bis y ter)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Y SU EVOLUCIÓN</a:t>
          </a:r>
        </a:p>
      </xdr:txBody>
    </xdr:sp>
    <xdr:clientData/>
  </xdr:twoCellAnchor>
  <xdr:twoCellAnchor>
    <xdr:from>
      <xdr:col>14</xdr:col>
      <xdr:colOff>295275</xdr:colOff>
      <xdr:row>1</xdr:row>
      <xdr:rowOff>133350</xdr:rowOff>
    </xdr:from>
    <xdr:to>
      <xdr:col>14</xdr:col>
      <xdr:colOff>990600</xdr:colOff>
      <xdr:row>5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049375" y="29527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838199</xdr:colOff>
      <xdr:row>1</xdr:row>
      <xdr:rowOff>0</xdr:rowOff>
    </xdr:from>
    <xdr:to>
      <xdr:col>13</xdr:col>
      <xdr:colOff>752475</xdr:colOff>
      <xdr:row>3</xdr:row>
      <xdr:rowOff>95250</xdr:rowOff>
    </xdr:to>
    <xdr:sp macro="" textlink="">
      <xdr:nvSpPr>
        <xdr:cNvPr id="5" name="4 Rectángulo redondeado"/>
        <xdr:cNvSpPr/>
      </xdr:nvSpPr>
      <xdr:spPr>
        <a:xfrm>
          <a:off x="838199" y="161925"/>
          <a:ext cx="130683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19050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970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38101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6" y="676275"/>
          <a:ext cx="9715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</a:t>
          </a:r>
        </a:p>
      </xdr:txBody>
    </xdr:sp>
    <xdr:clientData/>
  </xdr:twoCellAnchor>
  <xdr:twoCellAnchor>
    <xdr:from>
      <xdr:col>12</xdr:col>
      <xdr:colOff>47625</xdr:colOff>
      <xdr:row>1</xdr:row>
      <xdr:rowOff>123825</xdr:rowOff>
    </xdr:from>
    <xdr:to>
      <xdr:col>13</xdr:col>
      <xdr:colOff>38100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487150" y="28575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581026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1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596581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5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        </a:t>
          </a:r>
        </a:p>
      </xdr:txBody>
    </xdr:sp>
    <xdr:clientData/>
  </xdr:twoCellAnchor>
  <xdr:twoCellAnchor>
    <xdr:from>
      <xdr:col>15</xdr:col>
      <xdr:colOff>161925</xdr:colOff>
      <xdr:row>1</xdr:row>
      <xdr:rowOff>85725</xdr:rowOff>
    </xdr:from>
    <xdr:to>
      <xdr:col>16</xdr:col>
      <xdr:colOff>142875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58850" y="24765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714375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1896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729242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190206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11</xdr:col>
      <xdr:colOff>276225</xdr:colOff>
      <xdr:row>2</xdr:row>
      <xdr:rowOff>28575</xdr:rowOff>
    </xdr:from>
    <xdr:to>
      <xdr:col>11</xdr:col>
      <xdr:colOff>971550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83017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1085851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2668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1101063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67393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 ENJUICIADOS POR DELITO Y SU EVOLUCIÓN</a:t>
          </a:r>
        </a:p>
      </xdr:txBody>
    </xdr:sp>
    <xdr:clientData/>
  </xdr:twoCellAnchor>
  <xdr:twoCellAnchor>
    <xdr:from>
      <xdr:col>12</xdr:col>
      <xdr:colOff>485775</xdr:colOff>
      <xdr:row>1</xdr:row>
      <xdr:rowOff>142875</xdr:rowOff>
    </xdr:from>
    <xdr:to>
      <xdr:col>13</xdr:col>
      <xdr:colOff>314325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515975" y="3048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L32"/>
  <sheetViews>
    <sheetView tabSelected="1" workbookViewId="0"/>
  </sheetViews>
  <sheetFormatPr baseColWidth="10" defaultRowHeight="12.75" x14ac:dyDescent="0.2"/>
  <sheetData>
    <row r="16" spans="2:6" ht="14.25" x14ac:dyDescent="0.2">
      <c r="B16" s="28" t="s">
        <v>1</v>
      </c>
      <c r="C16" s="28"/>
      <c r="D16" s="28"/>
      <c r="E16" s="28"/>
      <c r="F16" s="28"/>
    </row>
    <row r="17" spans="2:12" ht="14.25" x14ac:dyDescent="0.2">
      <c r="B17" s="27"/>
      <c r="C17" s="27"/>
      <c r="D17" s="27"/>
      <c r="E17" s="27"/>
      <c r="F17" s="27"/>
    </row>
    <row r="18" spans="2:12" ht="14.25" x14ac:dyDescent="0.2">
      <c r="B18" s="28" t="s">
        <v>103</v>
      </c>
      <c r="C18" s="28"/>
      <c r="D18" s="28"/>
      <c r="E18" s="28"/>
      <c r="F18" s="1"/>
    </row>
    <row r="19" spans="2:12" ht="14.25" x14ac:dyDescent="0.2">
      <c r="B19" s="28" t="s">
        <v>104</v>
      </c>
      <c r="C19" s="28"/>
      <c r="D19" s="28"/>
      <c r="E19" s="28"/>
      <c r="F19" s="1"/>
    </row>
    <row r="20" spans="2:12" ht="14.25" x14ac:dyDescent="0.2">
      <c r="B20" s="28" t="s">
        <v>105</v>
      </c>
      <c r="C20" s="28"/>
      <c r="D20" s="28"/>
      <c r="E20" s="28"/>
      <c r="F20" s="1"/>
    </row>
    <row r="21" spans="2:12" ht="14.25" x14ac:dyDescent="0.2">
      <c r="B21" s="28" t="s">
        <v>106</v>
      </c>
      <c r="C21" s="28"/>
      <c r="D21" s="28"/>
      <c r="E21" s="28"/>
      <c r="F21" s="1"/>
    </row>
    <row r="22" spans="2:12" ht="14.25" x14ac:dyDescent="0.2">
      <c r="B22" s="21" t="s">
        <v>107</v>
      </c>
      <c r="C22" s="21"/>
      <c r="D22" s="21"/>
      <c r="E22" s="21"/>
      <c r="F22" s="1"/>
    </row>
    <row r="23" spans="2:12" ht="14.25" x14ac:dyDescent="0.2">
      <c r="B23" s="3"/>
      <c r="C23" s="3"/>
      <c r="D23" s="3"/>
      <c r="E23" s="3"/>
      <c r="F23" s="3"/>
      <c r="G23" s="4"/>
      <c r="H23" s="4"/>
      <c r="I23" s="4"/>
    </row>
    <row r="24" spans="2:12" ht="15" x14ac:dyDescent="0.25">
      <c r="B24" s="2" t="s">
        <v>56</v>
      </c>
      <c r="C24" s="2"/>
      <c r="D24" s="18"/>
      <c r="E24" s="18"/>
      <c r="F24" s="18"/>
      <c r="G24" s="18"/>
      <c r="H24" s="19"/>
      <c r="I24" s="19"/>
    </row>
    <row r="25" spans="2:12" ht="15" customHeight="1" x14ac:dyDescent="0.2">
      <c r="B25" s="28" t="s">
        <v>61</v>
      </c>
      <c r="C25" s="28"/>
      <c r="D25" s="28"/>
      <c r="E25" s="28"/>
      <c r="F25" s="28"/>
      <c r="G25" s="28"/>
      <c r="H25" s="28"/>
      <c r="I25" s="28"/>
    </row>
    <row r="26" spans="2:12" ht="14.25" x14ac:dyDescent="0.2">
      <c r="B26" s="28" t="s">
        <v>66</v>
      </c>
      <c r="C26" s="28"/>
      <c r="D26" s="28"/>
      <c r="E26" s="28"/>
      <c r="F26" s="28"/>
      <c r="G26" s="28"/>
      <c r="H26" s="28"/>
      <c r="I26" s="28"/>
    </row>
    <row r="27" spans="2:12" ht="14.25" x14ac:dyDescent="0.2">
      <c r="B27" s="28" t="s">
        <v>67</v>
      </c>
      <c r="C27" s="28"/>
      <c r="D27" s="28"/>
      <c r="E27" s="28"/>
      <c r="F27" s="28"/>
      <c r="G27" s="28"/>
      <c r="H27" s="28"/>
      <c r="I27" s="28"/>
    </row>
    <row r="28" spans="2:12" ht="14.25" x14ac:dyDescent="0.2">
      <c r="B28" s="28" t="s">
        <v>0</v>
      </c>
      <c r="C28" s="28"/>
      <c r="D28" s="28"/>
      <c r="E28" s="28"/>
      <c r="F28" s="28"/>
      <c r="G28" s="28"/>
      <c r="H28" s="28"/>
      <c r="I28" s="28"/>
    </row>
    <row r="29" spans="2:12" ht="14.25" x14ac:dyDescent="0.2">
      <c r="B29" s="28" t="s">
        <v>108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2:12" ht="14.25" x14ac:dyDescent="0.2">
      <c r="B30" s="28" t="s">
        <v>91</v>
      </c>
      <c r="C30" s="28"/>
      <c r="D30" s="28"/>
      <c r="E30" s="28"/>
      <c r="F30" s="28"/>
      <c r="G30" s="28"/>
      <c r="H30" s="28"/>
      <c r="I30" s="28"/>
    </row>
    <row r="31" spans="2:12" ht="14.25" x14ac:dyDescent="0.2">
      <c r="B31" s="28" t="s">
        <v>92</v>
      </c>
      <c r="C31" s="28"/>
      <c r="D31" s="28"/>
      <c r="E31" s="28"/>
      <c r="F31" s="28"/>
      <c r="G31" s="28"/>
      <c r="H31" s="28"/>
      <c r="I31" s="28"/>
    </row>
    <row r="32" spans="2:12" ht="14.25" x14ac:dyDescent="0.2">
      <c r="B32" s="28" t="s">
        <v>102</v>
      </c>
      <c r="C32" s="28"/>
      <c r="D32" s="28"/>
      <c r="E32" s="28"/>
      <c r="F32" s="28"/>
      <c r="G32" s="28"/>
      <c r="H32" s="28"/>
      <c r="I32" s="28"/>
    </row>
  </sheetData>
  <mergeCells count="17">
    <mergeCell ref="B32:I32"/>
    <mergeCell ref="B25:I25"/>
    <mergeCell ref="B27:I27"/>
    <mergeCell ref="B31:I31"/>
    <mergeCell ref="B29:L29"/>
    <mergeCell ref="B16:F16"/>
    <mergeCell ref="B28:I28"/>
    <mergeCell ref="B30:I30"/>
    <mergeCell ref="B18:C18"/>
    <mergeCell ref="D18:E18"/>
    <mergeCell ref="B19:C19"/>
    <mergeCell ref="D19:E19"/>
    <mergeCell ref="B20:C20"/>
    <mergeCell ref="D20:E20"/>
    <mergeCell ref="B21:C21"/>
    <mergeCell ref="D21:E21"/>
    <mergeCell ref="B26:I26"/>
  </mergeCells>
  <hyperlinks>
    <hyperlink ref="B18" location="'Evolución Denuncias'!A1" display="Denuncias"/>
    <hyperlink ref="B19" location="'Evolución Renuncias'!A1" display="Renuncias"/>
    <hyperlink ref="B20" location="'Evolución Víctimas'!A1" display="Víctimas"/>
    <hyperlink ref="B21" location="'Total Órdenes y Medidas'!A1" display="Órdenes y Medidas"/>
    <hyperlink ref="B22" location="'Personas Enjuiciadas'!A1" display="Personas Enjuiciadas"/>
    <hyperlink ref="B30" location="Aud.Prov.!A1" display="Audiencia Provincial"/>
    <hyperlink ref="B24" location="Penal!A1" display="Juzgado de lo Penal"/>
    <hyperlink ref="B26" location="'Jdos Menores_Personas Enjuiciad'!A1" display="Juzgados de Menores/Procesos de Violencia de Género/Personas Enjuiciadas"/>
    <hyperlink ref="B28" location="Guardia!A1" display="Juzgado de Instrucción en funciones de Guardia"/>
    <hyperlink ref="B20:C20" location="'Evolución Víctimas'!A1" display="Víctimas"/>
    <hyperlink ref="B21:C21" location="'Evolución Órdenes y Medidas'!A1" display="Órdenes y Medidas"/>
    <hyperlink ref="B22:C22" location="'Personas Enjuiciadas'!A1" display="Personas Enjuiciadas"/>
    <hyperlink ref="B24:I24" location="'Jdos Penal_Personas Enjuiciadas'!A1" display="Juzgados de lo Penal/Procesos de Violencia de Género/Personas Enjuiciadas"/>
    <hyperlink ref="B25" location="'Jdos Penal_Sentencias'!A1" display="Juzgados de lo Penal/Procesos de Violencia de Género/Sentencias"/>
    <hyperlink ref="B27" location="'Jdos Menores_Personas Enjuiciad'!A1" display="Juzgados de Menores/Procesos de Violencia de Género/Personas Enjuiciadas"/>
    <hyperlink ref="B27:I27" location="'Jdos Menores_Sentencias'!A1" display="Juzgados de Menores/Procesos de Violencia de Género/Sentencias"/>
    <hyperlink ref="B28:I28" location="'Jdos Guardia_Asuntos'!A1" display="Juzgados de Instrucción en funciones de Guardia/Procesos de Violencia de Género"/>
    <hyperlink ref="B29" location="Guardia!A1" display="Juzgado de Instrucción en funciones de Guardia"/>
    <hyperlink ref="B29:I29" location="'Jdos Guardia_Órdenes Protección'!A1" display="Juzgados de Instrucción en funciones de Guardia/Procesos de Violencia de Género"/>
    <hyperlink ref="B30:I30" location="'Audiencias_Pers Enjuiciadas'!A1" display="Audiencia Provincial/Procesos de Violencia de Género/Total Personas Enjuiciadas"/>
    <hyperlink ref="B31:I31" location="'Audiencias_Pers Enjuic por Sexo'!A1" display="Audiencia Provincial/Procesos de Violencia de Género/Personas Enjuiciadas por Sexo"/>
    <hyperlink ref="B32:I32" location="Audiencias_Sentencias!A1" display="Audiencia Provincial/Procesos de Violencia de Género/Sentencia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51"/>
  <sheetViews>
    <sheetView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9.875" bestFit="1" customWidth="1"/>
    <col min="4" max="4" width="17.125" bestFit="1" customWidth="1"/>
    <col min="5" max="5" width="16" bestFit="1" customWidth="1"/>
    <col min="6" max="6" width="19.375" bestFit="1" customWidth="1"/>
    <col min="7" max="7" width="19.875" bestFit="1" customWidth="1"/>
    <col min="8" max="8" width="16.875" bestFit="1" customWidth="1"/>
    <col min="9" max="9" width="16" bestFit="1" customWidth="1"/>
    <col min="10" max="10" width="19.375" bestFit="1" customWidth="1"/>
    <col min="11" max="18" width="20.625" customWidth="1"/>
    <col min="19" max="19" width="11.875" customWidth="1"/>
  </cols>
  <sheetData>
    <row r="9" spans="2:10" ht="44.25" customHeight="1" thickBot="1" x14ac:dyDescent="0.25">
      <c r="C9" s="34">
        <v>2018</v>
      </c>
      <c r="D9" s="35"/>
      <c r="E9" s="35"/>
      <c r="F9" s="35"/>
      <c r="G9" s="34">
        <v>2019</v>
      </c>
      <c r="H9" s="35"/>
      <c r="I9" s="35"/>
      <c r="J9" s="35"/>
    </row>
    <row r="10" spans="2:10" ht="44.25" customHeight="1" thickBot="1" x14ac:dyDescent="0.25">
      <c r="C10" s="11" t="s">
        <v>68</v>
      </c>
      <c r="D10" s="11" t="s">
        <v>69</v>
      </c>
      <c r="E10" s="11" t="s">
        <v>70</v>
      </c>
      <c r="F10" s="11" t="s">
        <v>71</v>
      </c>
      <c r="G10" s="11" t="s">
        <v>68</v>
      </c>
      <c r="H10" s="11" t="s">
        <v>69</v>
      </c>
      <c r="I10" s="11" t="s">
        <v>70</v>
      </c>
      <c r="J10" s="11" t="s">
        <v>71</v>
      </c>
    </row>
    <row r="11" spans="2:10" ht="20.100000000000001" customHeight="1" thickBot="1" x14ac:dyDescent="0.25">
      <c r="B11" s="5" t="s">
        <v>2</v>
      </c>
      <c r="C11" s="12">
        <f>SUM(D11:E11)</f>
        <v>58</v>
      </c>
      <c r="D11" s="24">
        <v>49</v>
      </c>
      <c r="E11" s="24">
        <v>9</v>
      </c>
      <c r="F11" s="24">
        <v>44</v>
      </c>
      <c r="G11" s="12">
        <f>SUM(H11:I11)</f>
        <v>64</v>
      </c>
      <c r="H11" s="24">
        <v>57</v>
      </c>
      <c r="I11" s="24">
        <v>7</v>
      </c>
      <c r="J11" s="24">
        <v>51</v>
      </c>
    </row>
    <row r="12" spans="2:10" ht="20.100000000000001" customHeight="1" thickBot="1" x14ac:dyDescent="0.25">
      <c r="B12" s="6" t="s">
        <v>3</v>
      </c>
      <c r="C12" s="12">
        <f t="shared" ref="C12:C27" si="0">SUM(D12:E12)</f>
        <v>8</v>
      </c>
      <c r="D12" s="24">
        <v>8</v>
      </c>
      <c r="E12" s="24">
        <v>0</v>
      </c>
      <c r="F12" s="24">
        <v>5</v>
      </c>
      <c r="G12" s="12">
        <f t="shared" ref="G12:G27" si="1">SUM(H12:I12)</f>
        <v>11</v>
      </c>
      <c r="H12" s="24">
        <v>11</v>
      </c>
      <c r="I12" s="24">
        <v>0</v>
      </c>
      <c r="J12" s="24">
        <v>7</v>
      </c>
    </row>
    <row r="13" spans="2:10" ht="20.100000000000001" customHeight="1" thickBot="1" x14ac:dyDescent="0.25">
      <c r="B13" s="6" t="s">
        <v>4</v>
      </c>
      <c r="C13" s="12">
        <f t="shared" si="0"/>
        <v>10</v>
      </c>
      <c r="D13" s="24">
        <v>9</v>
      </c>
      <c r="E13" s="24">
        <v>1</v>
      </c>
      <c r="F13" s="24">
        <v>5</v>
      </c>
      <c r="G13" s="12">
        <f t="shared" si="1"/>
        <v>2</v>
      </c>
      <c r="H13" s="24">
        <v>2</v>
      </c>
      <c r="I13" s="24">
        <v>0</v>
      </c>
      <c r="J13" s="24">
        <v>1</v>
      </c>
    </row>
    <row r="14" spans="2:10" ht="20.100000000000001" customHeight="1" thickBot="1" x14ac:dyDescent="0.25">
      <c r="B14" s="6" t="s">
        <v>5</v>
      </c>
      <c r="C14" s="12">
        <f t="shared" si="0"/>
        <v>16</v>
      </c>
      <c r="D14" s="24">
        <v>16</v>
      </c>
      <c r="E14" s="24">
        <v>0</v>
      </c>
      <c r="F14" s="24">
        <v>13</v>
      </c>
      <c r="G14" s="12">
        <f t="shared" si="1"/>
        <v>13</v>
      </c>
      <c r="H14" s="24">
        <v>13</v>
      </c>
      <c r="I14" s="24">
        <v>0</v>
      </c>
      <c r="J14" s="24">
        <v>10</v>
      </c>
    </row>
    <row r="15" spans="2:10" ht="20.100000000000001" customHeight="1" thickBot="1" x14ac:dyDescent="0.25">
      <c r="B15" s="6" t="s">
        <v>6</v>
      </c>
      <c r="C15" s="12">
        <f t="shared" si="0"/>
        <v>21</v>
      </c>
      <c r="D15" s="24">
        <v>21</v>
      </c>
      <c r="E15" s="24">
        <v>0</v>
      </c>
      <c r="F15" s="24">
        <v>20</v>
      </c>
      <c r="G15" s="12">
        <f t="shared" si="1"/>
        <v>45</v>
      </c>
      <c r="H15" s="24">
        <v>43</v>
      </c>
      <c r="I15" s="24">
        <v>2</v>
      </c>
      <c r="J15" s="24">
        <v>43</v>
      </c>
    </row>
    <row r="16" spans="2:10" ht="20.100000000000001" customHeight="1" thickBot="1" x14ac:dyDescent="0.25">
      <c r="B16" s="6" t="s">
        <v>7</v>
      </c>
      <c r="C16" s="12">
        <f t="shared" si="0"/>
        <v>4</v>
      </c>
      <c r="D16" s="24">
        <v>4</v>
      </c>
      <c r="E16" s="24">
        <v>0</v>
      </c>
      <c r="F16" s="24">
        <v>2</v>
      </c>
      <c r="G16" s="12">
        <f t="shared" si="1"/>
        <v>5</v>
      </c>
      <c r="H16" s="24">
        <v>5</v>
      </c>
      <c r="I16" s="24">
        <v>0</v>
      </c>
      <c r="J16" s="24">
        <v>4</v>
      </c>
    </row>
    <row r="17" spans="2:10" ht="20.100000000000001" customHeight="1" thickBot="1" x14ac:dyDescent="0.25">
      <c r="B17" s="6" t="s">
        <v>8</v>
      </c>
      <c r="C17" s="12">
        <f t="shared" si="0"/>
        <v>4</v>
      </c>
      <c r="D17" s="24">
        <v>3</v>
      </c>
      <c r="E17" s="24">
        <v>1</v>
      </c>
      <c r="F17" s="24">
        <v>1</v>
      </c>
      <c r="G17" s="12">
        <f t="shared" si="1"/>
        <v>16</v>
      </c>
      <c r="H17" s="24">
        <v>16</v>
      </c>
      <c r="I17" s="24">
        <v>0</v>
      </c>
      <c r="J17" s="24">
        <v>9</v>
      </c>
    </row>
    <row r="18" spans="2:10" ht="20.100000000000001" customHeight="1" thickBot="1" x14ac:dyDescent="0.25">
      <c r="B18" s="6" t="s">
        <v>9</v>
      </c>
      <c r="C18" s="12">
        <f t="shared" si="0"/>
        <v>13</v>
      </c>
      <c r="D18" s="24">
        <v>11</v>
      </c>
      <c r="E18" s="24">
        <v>2</v>
      </c>
      <c r="F18" s="24">
        <v>9</v>
      </c>
      <c r="G18" s="12">
        <f t="shared" si="1"/>
        <v>8</v>
      </c>
      <c r="H18" s="24">
        <v>8</v>
      </c>
      <c r="I18" s="24">
        <v>0</v>
      </c>
      <c r="J18" s="24">
        <v>5</v>
      </c>
    </row>
    <row r="19" spans="2:10" ht="20.100000000000001" customHeight="1" thickBot="1" x14ac:dyDescent="0.25">
      <c r="B19" s="6" t="s">
        <v>10</v>
      </c>
      <c r="C19" s="12">
        <f t="shared" si="0"/>
        <v>18</v>
      </c>
      <c r="D19" s="24">
        <v>18</v>
      </c>
      <c r="E19" s="24">
        <v>0</v>
      </c>
      <c r="F19" s="24">
        <v>17</v>
      </c>
      <c r="G19" s="12">
        <f t="shared" si="1"/>
        <v>34</v>
      </c>
      <c r="H19" s="24">
        <v>30</v>
      </c>
      <c r="I19" s="24">
        <v>4</v>
      </c>
      <c r="J19" s="24">
        <v>25</v>
      </c>
    </row>
    <row r="20" spans="2:10" ht="20.100000000000001" customHeight="1" thickBot="1" x14ac:dyDescent="0.25">
      <c r="B20" s="6" t="s">
        <v>11</v>
      </c>
      <c r="C20" s="12">
        <f t="shared" si="0"/>
        <v>29</v>
      </c>
      <c r="D20" s="24">
        <v>28</v>
      </c>
      <c r="E20" s="24">
        <v>1</v>
      </c>
      <c r="F20" s="24">
        <v>21</v>
      </c>
      <c r="G20" s="12">
        <f t="shared" si="1"/>
        <v>37</v>
      </c>
      <c r="H20" s="24">
        <v>37</v>
      </c>
      <c r="I20" s="24">
        <v>0</v>
      </c>
      <c r="J20" s="24">
        <v>31</v>
      </c>
    </row>
    <row r="21" spans="2:10" ht="20.100000000000001" customHeight="1" thickBot="1" x14ac:dyDescent="0.25">
      <c r="B21" s="6" t="s">
        <v>12</v>
      </c>
      <c r="C21" s="12">
        <f t="shared" si="0"/>
        <v>6</v>
      </c>
      <c r="D21" s="24">
        <v>5</v>
      </c>
      <c r="E21" s="24">
        <v>1</v>
      </c>
      <c r="F21" s="24">
        <v>4</v>
      </c>
      <c r="G21" s="12">
        <f t="shared" si="1"/>
        <v>7</v>
      </c>
      <c r="H21" s="24">
        <v>6</v>
      </c>
      <c r="I21" s="24">
        <v>1</v>
      </c>
      <c r="J21" s="24">
        <v>4</v>
      </c>
    </row>
    <row r="22" spans="2:10" ht="20.100000000000001" customHeight="1" thickBot="1" x14ac:dyDescent="0.25">
      <c r="B22" s="6" t="s">
        <v>13</v>
      </c>
      <c r="C22" s="12">
        <f t="shared" si="0"/>
        <v>6</v>
      </c>
      <c r="D22" s="24">
        <v>6</v>
      </c>
      <c r="E22" s="24">
        <v>0</v>
      </c>
      <c r="F22" s="24">
        <v>3</v>
      </c>
      <c r="G22" s="12">
        <f t="shared" si="1"/>
        <v>11</v>
      </c>
      <c r="H22" s="24">
        <v>10</v>
      </c>
      <c r="I22" s="24">
        <v>1</v>
      </c>
      <c r="J22" s="24">
        <v>8</v>
      </c>
    </row>
    <row r="23" spans="2:10" ht="20.100000000000001" customHeight="1" thickBot="1" x14ac:dyDescent="0.25">
      <c r="B23" s="6" t="s">
        <v>14</v>
      </c>
      <c r="C23" s="12">
        <f t="shared" si="0"/>
        <v>19</v>
      </c>
      <c r="D23" s="24">
        <v>16</v>
      </c>
      <c r="E23" s="24">
        <v>3</v>
      </c>
      <c r="F23" s="24">
        <v>13</v>
      </c>
      <c r="G23" s="12">
        <f t="shared" si="1"/>
        <v>20</v>
      </c>
      <c r="H23" s="24">
        <v>17</v>
      </c>
      <c r="I23" s="24">
        <v>3</v>
      </c>
      <c r="J23" s="24">
        <v>15</v>
      </c>
    </row>
    <row r="24" spans="2:10" ht="20.100000000000001" customHeight="1" thickBot="1" x14ac:dyDescent="0.25">
      <c r="B24" s="6" t="s">
        <v>15</v>
      </c>
      <c r="C24" s="12">
        <f t="shared" si="0"/>
        <v>18</v>
      </c>
      <c r="D24" s="24">
        <v>18</v>
      </c>
      <c r="E24" s="24">
        <v>0</v>
      </c>
      <c r="F24" s="24">
        <v>18</v>
      </c>
      <c r="G24" s="12">
        <f t="shared" si="1"/>
        <v>14</v>
      </c>
      <c r="H24" s="24">
        <v>14</v>
      </c>
      <c r="I24" s="24">
        <v>0</v>
      </c>
      <c r="J24" s="24">
        <v>14</v>
      </c>
    </row>
    <row r="25" spans="2:10" ht="20.100000000000001" customHeight="1" thickBot="1" x14ac:dyDescent="0.25">
      <c r="B25" s="6" t="s">
        <v>16</v>
      </c>
      <c r="C25" s="12">
        <f t="shared" si="0"/>
        <v>1</v>
      </c>
      <c r="D25" s="24">
        <v>1</v>
      </c>
      <c r="E25" s="24">
        <v>0</v>
      </c>
      <c r="F25" s="24">
        <v>1</v>
      </c>
      <c r="G25" s="12">
        <f t="shared" si="1"/>
        <v>6</v>
      </c>
      <c r="H25" s="24">
        <v>6</v>
      </c>
      <c r="I25" s="24">
        <v>0</v>
      </c>
      <c r="J25" s="24">
        <v>6</v>
      </c>
    </row>
    <row r="26" spans="2:10" ht="20.100000000000001" customHeight="1" thickBot="1" x14ac:dyDescent="0.25">
      <c r="B26" s="7" t="s">
        <v>17</v>
      </c>
      <c r="C26" s="12">
        <f t="shared" si="0"/>
        <v>10</v>
      </c>
      <c r="D26" s="24">
        <v>9</v>
      </c>
      <c r="E26" s="24">
        <v>1</v>
      </c>
      <c r="F26" s="24">
        <v>9</v>
      </c>
      <c r="G26" s="12">
        <f t="shared" si="1"/>
        <v>16</v>
      </c>
      <c r="H26" s="24">
        <v>12</v>
      </c>
      <c r="I26" s="24">
        <v>4</v>
      </c>
      <c r="J26" s="24">
        <v>9</v>
      </c>
    </row>
    <row r="27" spans="2:10" ht="20.100000000000001" customHeight="1" thickBot="1" x14ac:dyDescent="0.25">
      <c r="B27" s="8" t="s">
        <v>18</v>
      </c>
      <c r="C27" s="12">
        <f t="shared" si="0"/>
        <v>6</v>
      </c>
      <c r="D27" s="24">
        <v>5</v>
      </c>
      <c r="E27" s="24">
        <v>1</v>
      </c>
      <c r="F27" s="24">
        <v>5</v>
      </c>
      <c r="G27" s="12">
        <f t="shared" si="1"/>
        <v>1</v>
      </c>
      <c r="H27" s="24">
        <v>1</v>
      </c>
      <c r="I27" s="24">
        <v>0</v>
      </c>
      <c r="J27" s="24">
        <v>1</v>
      </c>
    </row>
    <row r="28" spans="2:10" ht="20.100000000000001" customHeight="1" thickBot="1" x14ac:dyDescent="0.25">
      <c r="B28" s="9" t="s">
        <v>19</v>
      </c>
      <c r="C28" s="13">
        <f>SUM(C11:C27)</f>
        <v>247</v>
      </c>
      <c r="D28" s="13">
        <f t="shared" ref="D28:J28" si="2">SUM(D11:D27)</f>
        <v>227</v>
      </c>
      <c r="E28" s="13">
        <f t="shared" si="2"/>
        <v>20</v>
      </c>
      <c r="F28" s="13">
        <f t="shared" si="2"/>
        <v>190</v>
      </c>
      <c r="G28" s="13">
        <f t="shared" si="2"/>
        <v>310</v>
      </c>
      <c r="H28" s="13">
        <f t="shared" si="2"/>
        <v>288</v>
      </c>
      <c r="I28" s="13">
        <f t="shared" si="2"/>
        <v>22</v>
      </c>
      <c r="J28" s="13">
        <f t="shared" si="2"/>
        <v>243</v>
      </c>
    </row>
    <row r="29" spans="2:10" x14ac:dyDescent="0.2">
      <c r="C29" s="23"/>
      <c r="D29" s="23"/>
      <c r="E29" s="23"/>
      <c r="F29" s="23"/>
      <c r="G29" s="23"/>
      <c r="H29" s="23"/>
      <c r="I29" s="23"/>
      <c r="J29" s="23"/>
    </row>
    <row r="32" spans="2:10" ht="44.25" customHeight="1" thickBot="1" x14ac:dyDescent="0.25">
      <c r="C32" s="34" t="s">
        <v>111</v>
      </c>
      <c r="D32" s="35"/>
      <c r="E32" s="35"/>
      <c r="F32" s="35"/>
    </row>
    <row r="33" spans="2:6" ht="44.25" customHeight="1" thickBot="1" x14ac:dyDescent="0.25">
      <c r="C33" s="11" t="s">
        <v>72</v>
      </c>
      <c r="D33" s="11" t="s">
        <v>73</v>
      </c>
      <c r="E33" s="11" t="s">
        <v>74</v>
      </c>
      <c r="F33" s="11" t="s">
        <v>75</v>
      </c>
    </row>
    <row r="34" spans="2:6" ht="20.100000000000001" customHeight="1" thickBot="1" x14ac:dyDescent="0.25">
      <c r="B34" s="5" t="s">
        <v>2</v>
      </c>
      <c r="C34" s="15">
        <f>IF(C11=0,"-",IF(G11=0,"-",(G11-C11)/C11))</f>
        <v>0.10344827586206896</v>
      </c>
      <c r="D34" s="15">
        <f>IF(D11=0,"-",IF(H11=0,"-",(H11-D11)/D11))</f>
        <v>0.16326530612244897</v>
      </c>
      <c r="E34" s="15">
        <f>IF(E11=0,"-",IF(I11=0,"-",(I11-E11)/E11))</f>
        <v>-0.22222222222222221</v>
      </c>
      <c r="F34" s="15">
        <f>IF(F11=0,"-",IF(J11=0,"-",(J11-F11)/F11))</f>
        <v>0.15909090909090909</v>
      </c>
    </row>
    <row r="35" spans="2:6" ht="20.100000000000001" customHeight="1" thickBot="1" x14ac:dyDescent="0.25">
      <c r="B35" s="6" t="s">
        <v>3</v>
      </c>
      <c r="C35" s="15">
        <f t="shared" ref="C35:F50" si="3">IF(C12=0,"-",IF(G12=0,"-",(G12-C12)/C12))</f>
        <v>0.375</v>
      </c>
      <c r="D35" s="15">
        <f t="shared" si="3"/>
        <v>0.375</v>
      </c>
      <c r="E35" s="15" t="str">
        <f t="shared" si="3"/>
        <v>-</v>
      </c>
      <c r="F35" s="15">
        <f t="shared" si="3"/>
        <v>0.4</v>
      </c>
    </row>
    <row r="36" spans="2:6" ht="20.100000000000001" customHeight="1" thickBot="1" x14ac:dyDescent="0.25">
      <c r="B36" s="6" t="s">
        <v>4</v>
      </c>
      <c r="C36" s="15">
        <f t="shared" si="3"/>
        <v>-0.8</v>
      </c>
      <c r="D36" s="15">
        <f t="shared" si="3"/>
        <v>-0.77777777777777779</v>
      </c>
      <c r="E36" s="15" t="str">
        <f t="shared" si="3"/>
        <v>-</v>
      </c>
      <c r="F36" s="15">
        <f t="shared" si="3"/>
        <v>-0.8</v>
      </c>
    </row>
    <row r="37" spans="2:6" ht="20.100000000000001" customHeight="1" thickBot="1" x14ac:dyDescent="0.25">
      <c r="B37" s="6" t="s">
        <v>5</v>
      </c>
      <c r="C37" s="15">
        <f t="shared" si="3"/>
        <v>-0.1875</v>
      </c>
      <c r="D37" s="15">
        <f t="shared" si="3"/>
        <v>-0.1875</v>
      </c>
      <c r="E37" s="15" t="str">
        <f t="shared" si="3"/>
        <v>-</v>
      </c>
      <c r="F37" s="15">
        <f t="shared" si="3"/>
        <v>-0.23076923076923078</v>
      </c>
    </row>
    <row r="38" spans="2:6" ht="20.100000000000001" customHeight="1" thickBot="1" x14ac:dyDescent="0.25">
      <c r="B38" s="6" t="s">
        <v>6</v>
      </c>
      <c r="C38" s="15">
        <f t="shared" si="3"/>
        <v>1.1428571428571428</v>
      </c>
      <c r="D38" s="15">
        <f t="shared" si="3"/>
        <v>1.0476190476190477</v>
      </c>
      <c r="E38" s="15" t="str">
        <f t="shared" si="3"/>
        <v>-</v>
      </c>
      <c r="F38" s="15">
        <f t="shared" si="3"/>
        <v>1.1499999999999999</v>
      </c>
    </row>
    <row r="39" spans="2:6" ht="20.100000000000001" customHeight="1" thickBot="1" x14ac:dyDescent="0.25">
      <c r="B39" s="6" t="s">
        <v>7</v>
      </c>
      <c r="C39" s="15">
        <f t="shared" si="3"/>
        <v>0.25</v>
      </c>
      <c r="D39" s="15">
        <f t="shared" si="3"/>
        <v>0.25</v>
      </c>
      <c r="E39" s="15" t="str">
        <f t="shared" si="3"/>
        <v>-</v>
      </c>
      <c r="F39" s="15">
        <f t="shared" si="3"/>
        <v>1</v>
      </c>
    </row>
    <row r="40" spans="2:6" ht="20.100000000000001" customHeight="1" thickBot="1" x14ac:dyDescent="0.25">
      <c r="B40" s="6" t="s">
        <v>8</v>
      </c>
      <c r="C40" s="15">
        <f t="shared" si="3"/>
        <v>3</v>
      </c>
      <c r="D40" s="15">
        <f t="shared" si="3"/>
        <v>4.333333333333333</v>
      </c>
      <c r="E40" s="15" t="str">
        <f t="shared" si="3"/>
        <v>-</v>
      </c>
      <c r="F40" s="15">
        <f t="shared" si="3"/>
        <v>8</v>
      </c>
    </row>
    <row r="41" spans="2:6" ht="20.100000000000001" customHeight="1" thickBot="1" x14ac:dyDescent="0.25">
      <c r="B41" s="6" t="s">
        <v>9</v>
      </c>
      <c r="C41" s="15">
        <f t="shared" si="3"/>
        <v>-0.38461538461538464</v>
      </c>
      <c r="D41" s="15">
        <f t="shared" si="3"/>
        <v>-0.27272727272727271</v>
      </c>
      <c r="E41" s="15" t="str">
        <f t="shared" si="3"/>
        <v>-</v>
      </c>
      <c r="F41" s="15">
        <f t="shared" si="3"/>
        <v>-0.44444444444444442</v>
      </c>
    </row>
    <row r="42" spans="2:6" ht="20.100000000000001" customHeight="1" thickBot="1" x14ac:dyDescent="0.25">
      <c r="B42" s="6" t="s">
        <v>10</v>
      </c>
      <c r="C42" s="15">
        <f t="shared" si="3"/>
        <v>0.88888888888888884</v>
      </c>
      <c r="D42" s="15">
        <f t="shared" si="3"/>
        <v>0.66666666666666663</v>
      </c>
      <c r="E42" s="15" t="str">
        <f t="shared" si="3"/>
        <v>-</v>
      </c>
      <c r="F42" s="15">
        <f t="shared" si="3"/>
        <v>0.47058823529411764</v>
      </c>
    </row>
    <row r="43" spans="2:6" ht="20.100000000000001" customHeight="1" thickBot="1" x14ac:dyDescent="0.25">
      <c r="B43" s="6" t="s">
        <v>11</v>
      </c>
      <c r="C43" s="15">
        <f t="shared" si="3"/>
        <v>0.27586206896551724</v>
      </c>
      <c r="D43" s="15">
        <f t="shared" si="3"/>
        <v>0.32142857142857145</v>
      </c>
      <c r="E43" s="15" t="str">
        <f t="shared" si="3"/>
        <v>-</v>
      </c>
      <c r="F43" s="15">
        <f t="shared" si="3"/>
        <v>0.47619047619047616</v>
      </c>
    </row>
    <row r="44" spans="2:6" ht="20.100000000000001" customHeight="1" thickBot="1" x14ac:dyDescent="0.25">
      <c r="B44" s="6" t="s">
        <v>12</v>
      </c>
      <c r="C44" s="15">
        <f t="shared" si="3"/>
        <v>0.16666666666666666</v>
      </c>
      <c r="D44" s="15">
        <f t="shared" si="3"/>
        <v>0.2</v>
      </c>
      <c r="E44" s="15">
        <f t="shared" si="3"/>
        <v>0</v>
      </c>
      <c r="F44" s="15">
        <f t="shared" si="3"/>
        <v>0</v>
      </c>
    </row>
    <row r="45" spans="2:6" ht="20.100000000000001" customHeight="1" thickBot="1" x14ac:dyDescent="0.25">
      <c r="B45" s="6" t="s">
        <v>13</v>
      </c>
      <c r="C45" s="15">
        <f t="shared" si="3"/>
        <v>0.83333333333333337</v>
      </c>
      <c r="D45" s="15">
        <f t="shared" si="3"/>
        <v>0.66666666666666663</v>
      </c>
      <c r="E45" s="15" t="str">
        <f t="shared" si="3"/>
        <v>-</v>
      </c>
      <c r="F45" s="15">
        <f t="shared" si="3"/>
        <v>1.6666666666666667</v>
      </c>
    </row>
    <row r="46" spans="2:6" ht="20.100000000000001" customHeight="1" thickBot="1" x14ac:dyDescent="0.25">
      <c r="B46" s="6" t="s">
        <v>14</v>
      </c>
      <c r="C46" s="15">
        <f t="shared" si="3"/>
        <v>5.2631578947368418E-2</v>
      </c>
      <c r="D46" s="15">
        <f t="shared" si="3"/>
        <v>6.25E-2</v>
      </c>
      <c r="E46" s="15">
        <f t="shared" si="3"/>
        <v>0</v>
      </c>
      <c r="F46" s="15">
        <f t="shared" si="3"/>
        <v>0.15384615384615385</v>
      </c>
    </row>
    <row r="47" spans="2:6" ht="20.100000000000001" customHeight="1" thickBot="1" x14ac:dyDescent="0.25">
      <c r="B47" s="6" t="s">
        <v>15</v>
      </c>
      <c r="C47" s="15">
        <f t="shared" si="3"/>
        <v>-0.22222222222222221</v>
      </c>
      <c r="D47" s="15">
        <f t="shared" si="3"/>
        <v>-0.22222222222222221</v>
      </c>
      <c r="E47" s="15" t="str">
        <f t="shared" si="3"/>
        <v>-</v>
      </c>
      <c r="F47" s="15">
        <f t="shared" si="3"/>
        <v>-0.22222222222222221</v>
      </c>
    </row>
    <row r="48" spans="2:6" ht="20.100000000000001" customHeight="1" thickBot="1" x14ac:dyDescent="0.25">
      <c r="B48" s="6" t="s">
        <v>16</v>
      </c>
      <c r="C48" s="15">
        <f t="shared" si="3"/>
        <v>5</v>
      </c>
      <c r="D48" s="15">
        <f t="shared" si="3"/>
        <v>5</v>
      </c>
      <c r="E48" s="15" t="str">
        <f t="shared" si="3"/>
        <v>-</v>
      </c>
      <c r="F48" s="15">
        <f t="shared" si="3"/>
        <v>5</v>
      </c>
    </row>
    <row r="49" spans="2:6" ht="20.100000000000001" customHeight="1" thickBot="1" x14ac:dyDescent="0.25">
      <c r="B49" s="7" t="s">
        <v>17</v>
      </c>
      <c r="C49" s="15">
        <f t="shared" si="3"/>
        <v>0.6</v>
      </c>
      <c r="D49" s="15">
        <f t="shared" si="3"/>
        <v>0.33333333333333331</v>
      </c>
      <c r="E49" s="15">
        <f t="shared" si="3"/>
        <v>3</v>
      </c>
      <c r="F49" s="15">
        <f t="shared" si="3"/>
        <v>0</v>
      </c>
    </row>
    <row r="50" spans="2:6" ht="20.100000000000001" customHeight="1" thickBot="1" x14ac:dyDescent="0.25">
      <c r="B50" s="8" t="s">
        <v>18</v>
      </c>
      <c r="C50" s="15">
        <f t="shared" si="3"/>
        <v>-0.83333333333333337</v>
      </c>
      <c r="D50" s="15">
        <f t="shared" si="3"/>
        <v>-0.8</v>
      </c>
      <c r="E50" s="15" t="str">
        <f t="shared" si="3"/>
        <v>-</v>
      </c>
      <c r="F50" s="15">
        <f t="shared" si="3"/>
        <v>-0.8</v>
      </c>
    </row>
    <row r="51" spans="2:6" ht="20.100000000000001" customHeight="1" thickBot="1" x14ac:dyDescent="0.25">
      <c r="B51" s="9" t="s">
        <v>19</v>
      </c>
      <c r="C51" s="16">
        <f t="shared" ref="C51:F51" si="4">IF(C28=0,"-",IF(G28=0,"-",(G28-C28)/C28))</f>
        <v>0.25506072874493929</v>
      </c>
      <c r="D51" s="16">
        <f t="shared" si="4"/>
        <v>0.2687224669603524</v>
      </c>
      <c r="E51" s="16">
        <f t="shared" si="4"/>
        <v>0.1</v>
      </c>
      <c r="F51" s="16">
        <f t="shared" si="4"/>
        <v>0.27894736842105261</v>
      </c>
    </row>
  </sheetData>
  <mergeCells count="3">
    <mergeCell ref="C32:F32"/>
    <mergeCell ref="C9:F9"/>
    <mergeCell ref="G9:J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3:T34"/>
  <sheetViews>
    <sheetView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875" bestFit="1" customWidth="1"/>
    <col min="4" max="4" width="8.75" bestFit="1" customWidth="1"/>
    <col min="5" max="5" width="10.5" bestFit="1" customWidth="1"/>
    <col min="6" max="6" width="13.5" bestFit="1" customWidth="1"/>
    <col min="7" max="7" width="11.5" bestFit="1" customWidth="1"/>
    <col min="8" max="8" width="15.625" customWidth="1"/>
    <col min="9" max="9" width="12.875" bestFit="1" customWidth="1"/>
    <col min="10" max="10" width="8.75" bestFit="1" customWidth="1"/>
    <col min="11" max="11" width="10.5" bestFit="1" customWidth="1"/>
    <col min="12" max="12" width="13.5" bestFit="1" customWidth="1"/>
    <col min="13" max="13" width="11.5" bestFit="1" customWidth="1"/>
    <col min="14" max="14" width="15.625" customWidth="1"/>
    <col min="15" max="15" width="12.875" bestFit="1" customWidth="1"/>
    <col min="16" max="16" width="8.75" bestFit="1" customWidth="1"/>
    <col min="17" max="17" width="10.5" bestFit="1" customWidth="1"/>
    <col min="18" max="18" width="13.5" bestFit="1" customWidth="1"/>
    <col min="19" max="19" width="11.5" bestFit="1" customWidth="1"/>
    <col min="20" max="20" width="15.625" customWidth="1"/>
  </cols>
  <sheetData>
    <row r="13" spans="2:20" ht="44.25" customHeight="1" thickBot="1" x14ac:dyDescent="0.25">
      <c r="C13" s="34">
        <v>2018</v>
      </c>
      <c r="D13" s="35"/>
      <c r="E13" s="35"/>
      <c r="F13" s="35"/>
      <c r="G13" s="35"/>
      <c r="H13" s="35"/>
      <c r="I13" s="35">
        <v>2019</v>
      </c>
      <c r="J13" s="35"/>
      <c r="K13" s="35"/>
      <c r="L13" s="35"/>
      <c r="M13" s="35"/>
      <c r="N13" s="35"/>
      <c r="O13" s="35" t="s">
        <v>111</v>
      </c>
      <c r="P13" s="35"/>
      <c r="Q13" s="35"/>
      <c r="R13" s="35"/>
      <c r="S13" s="35"/>
      <c r="T13" s="35"/>
    </row>
    <row r="14" spans="2:20" ht="44.25" customHeight="1" thickBot="1" x14ac:dyDescent="0.25">
      <c r="C14" s="36" t="s">
        <v>80</v>
      </c>
      <c r="D14" s="31" t="s">
        <v>76</v>
      </c>
      <c r="E14" s="33"/>
      <c r="F14" s="36" t="s">
        <v>77</v>
      </c>
      <c r="G14" s="36" t="s">
        <v>78</v>
      </c>
      <c r="H14" s="36" t="s">
        <v>79</v>
      </c>
      <c r="I14" s="29" t="s">
        <v>80</v>
      </c>
      <c r="J14" s="31" t="s">
        <v>76</v>
      </c>
      <c r="K14" s="33"/>
      <c r="L14" s="36" t="s">
        <v>77</v>
      </c>
      <c r="M14" s="36" t="s">
        <v>78</v>
      </c>
      <c r="N14" s="36" t="s">
        <v>79</v>
      </c>
      <c r="O14" s="29" t="s">
        <v>80</v>
      </c>
      <c r="P14" s="31" t="s">
        <v>76</v>
      </c>
      <c r="Q14" s="33"/>
      <c r="R14" s="36" t="s">
        <v>77</v>
      </c>
      <c r="S14" s="36" t="s">
        <v>78</v>
      </c>
      <c r="T14" s="36" t="s">
        <v>79</v>
      </c>
    </row>
    <row r="15" spans="2:20" ht="44.25" customHeight="1" thickBot="1" x14ac:dyDescent="0.25">
      <c r="C15" s="37"/>
      <c r="D15" s="11" t="s">
        <v>81</v>
      </c>
      <c r="E15" s="11" t="s">
        <v>82</v>
      </c>
      <c r="F15" s="37"/>
      <c r="G15" s="37"/>
      <c r="H15" s="37"/>
      <c r="I15" s="52"/>
      <c r="J15" s="11" t="s">
        <v>81</v>
      </c>
      <c r="K15" s="11" t="s">
        <v>82</v>
      </c>
      <c r="L15" s="37"/>
      <c r="M15" s="37"/>
      <c r="N15" s="37"/>
      <c r="O15" s="52"/>
      <c r="P15" s="11" t="s">
        <v>81</v>
      </c>
      <c r="Q15" s="11" t="s">
        <v>82</v>
      </c>
      <c r="R15" s="37"/>
      <c r="S15" s="37"/>
      <c r="T15" s="37"/>
    </row>
    <row r="16" spans="2:20" ht="20.100000000000001" customHeight="1" thickBot="1" x14ac:dyDescent="0.25">
      <c r="B16" s="5" t="s">
        <v>2</v>
      </c>
      <c r="C16" s="12">
        <v>2299</v>
      </c>
      <c r="D16" s="12">
        <v>719</v>
      </c>
      <c r="E16" s="12">
        <v>507</v>
      </c>
      <c r="F16" s="12">
        <v>1073</v>
      </c>
      <c r="G16" s="12">
        <v>2297</v>
      </c>
      <c r="H16" s="12">
        <v>1</v>
      </c>
      <c r="I16" s="12">
        <v>2599</v>
      </c>
      <c r="J16" s="12">
        <v>917</v>
      </c>
      <c r="K16" s="12">
        <v>448</v>
      </c>
      <c r="L16" s="12">
        <v>1234</v>
      </c>
      <c r="M16" s="12">
        <v>2579</v>
      </c>
      <c r="N16" s="12">
        <v>2</v>
      </c>
      <c r="O16" s="15">
        <f t="shared" ref="O16:T31" si="0">IF(C16=0,"-",(I16-C16)/C16)</f>
        <v>0.13049151805132667</v>
      </c>
      <c r="P16" s="15">
        <f t="shared" si="0"/>
        <v>0.27538247566063978</v>
      </c>
      <c r="Q16" s="15">
        <f t="shared" si="0"/>
        <v>-0.11637080867850098</v>
      </c>
      <c r="R16" s="15">
        <f t="shared" si="0"/>
        <v>0.15004659832246039</v>
      </c>
      <c r="S16" s="15">
        <f t="shared" si="0"/>
        <v>0.12276882890727035</v>
      </c>
      <c r="T16" s="15">
        <f t="shared" si="0"/>
        <v>1</v>
      </c>
    </row>
    <row r="17" spans="2:20" ht="20.100000000000001" customHeight="1" thickBot="1" x14ac:dyDescent="0.25">
      <c r="B17" s="6" t="s">
        <v>3</v>
      </c>
      <c r="C17" s="12">
        <v>619</v>
      </c>
      <c r="D17" s="12">
        <v>164</v>
      </c>
      <c r="E17" s="12">
        <v>88</v>
      </c>
      <c r="F17" s="12">
        <v>367</v>
      </c>
      <c r="G17" s="12">
        <v>617</v>
      </c>
      <c r="H17" s="12">
        <v>0</v>
      </c>
      <c r="I17" s="12">
        <v>853</v>
      </c>
      <c r="J17" s="12">
        <v>178</v>
      </c>
      <c r="K17" s="12">
        <v>96</v>
      </c>
      <c r="L17" s="12">
        <v>579</v>
      </c>
      <c r="M17" s="12">
        <v>833</v>
      </c>
      <c r="N17" s="12">
        <v>1</v>
      </c>
      <c r="O17" s="15">
        <f t="shared" si="0"/>
        <v>0.37802907915993539</v>
      </c>
      <c r="P17" s="15">
        <f t="shared" si="0"/>
        <v>8.5365853658536592E-2</v>
      </c>
      <c r="Q17" s="15">
        <f t="shared" si="0"/>
        <v>9.0909090909090912E-2</v>
      </c>
      <c r="R17" s="15">
        <f t="shared" si="0"/>
        <v>0.57765667574931878</v>
      </c>
      <c r="S17" s="15">
        <f t="shared" si="0"/>
        <v>0.35008103727714751</v>
      </c>
      <c r="T17" s="15" t="str">
        <f t="shared" si="0"/>
        <v>-</v>
      </c>
    </row>
    <row r="18" spans="2:20" ht="20.100000000000001" customHeight="1" thickBot="1" x14ac:dyDescent="0.25">
      <c r="B18" s="6" t="s">
        <v>4</v>
      </c>
      <c r="C18" s="12">
        <v>322</v>
      </c>
      <c r="D18" s="12">
        <v>152</v>
      </c>
      <c r="E18" s="12">
        <v>22</v>
      </c>
      <c r="F18" s="12">
        <v>148</v>
      </c>
      <c r="G18" s="12">
        <v>320</v>
      </c>
      <c r="H18" s="12">
        <v>0</v>
      </c>
      <c r="I18" s="12">
        <v>327</v>
      </c>
      <c r="J18" s="12">
        <v>145</v>
      </c>
      <c r="K18" s="12">
        <v>34</v>
      </c>
      <c r="L18" s="12">
        <v>148</v>
      </c>
      <c r="M18" s="12">
        <v>324</v>
      </c>
      <c r="N18" s="12">
        <v>0</v>
      </c>
      <c r="O18" s="15">
        <f t="shared" si="0"/>
        <v>1.5527950310559006E-2</v>
      </c>
      <c r="P18" s="15">
        <f t="shared" si="0"/>
        <v>-4.6052631578947366E-2</v>
      </c>
      <c r="Q18" s="15">
        <f t="shared" si="0"/>
        <v>0.54545454545454541</v>
      </c>
      <c r="R18" s="15">
        <f t="shared" si="0"/>
        <v>0</v>
      </c>
      <c r="S18" s="15">
        <f t="shared" si="0"/>
        <v>1.2500000000000001E-2</v>
      </c>
      <c r="T18" s="15" t="str">
        <f t="shared" si="0"/>
        <v>-</v>
      </c>
    </row>
    <row r="19" spans="2:20" ht="20.100000000000001" customHeight="1" thickBot="1" x14ac:dyDescent="0.25">
      <c r="B19" s="6" t="s">
        <v>5</v>
      </c>
      <c r="C19" s="12">
        <v>1504</v>
      </c>
      <c r="D19" s="12">
        <v>480</v>
      </c>
      <c r="E19" s="12">
        <v>151</v>
      </c>
      <c r="F19" s="12">
        <v>873</v>
      </c>
      <c r="G19" s="12">
        <v>1503</v>
      </c>
      <c r="H19" s="12">
        <v>1</v>
      </c>
      <c r="I19" s="12">
        <v>1777</v>
      </c>
      <c r="J19" s="12">
        <v>553</v>
      </c>
      <c r="K19" s="12">
        <v>206</v>
      </c>
      <c r="L19" s="12">
        <v>1018</v>
      </c>
      <c r="M19" s="12">
        <v>1777</v>
      </c>
      <c r="N19" s="12">
        <v>0</v>
      </c>
      <c r="O19" s="15">
        <f t="shared" si="0"/>
        <v>0.18151595744680851</v>
      </c>
      <c r="P19" s="15">
        <f t="shared" si="0"/>
        <v>0.15208333333333332</v>
      </c>
      <c r="Q19" s="15">
        <f t="shared" si="0"/>
        <v>0.36423841059602646</v>
      </c>
      <c r="R19" s="15">
        <f t="shared" si="0"/>
        <v>0.16609392898052691</v>
      </c>
      <c r="S19" s="15">
        <f t="shared" si="0"/>
        <v>0.18230206254158349</v>
      </c>
      <c r="T19" s="15">
        <f t="shared" si="0"/>
        <v>-1</v>
      </c>
    </row>
    <row r="20" spans="2:20" ht="20.100000000000001" customHeight="1" thickBot="1" x14ac:dyDescent="0.25">
      <c r="B20" s="6" t="s">
        <v>6</v>
      </c>
      <c r="C20" s="12">
        <v>748</v>
      </c>
      <c r="D20" s="12">
        <v>320</v>
      </c>
      <c r="E20" s="12">
        <v>104</v>
      </c>
      <c r="F20" s="12">
        <v>324</v>
      </c>
      <c r="G20" s="12">
        <v>743</v>
      </c>
      <c r="H20" s="12">
        <v>0</v>
      </c>
      <c r="I20" s="12">
        <v>874</v>
      </c>
      <c r="J20" s="12">
        <v>357</v>
      </c>
      <c r="K20" s="12">
        <v>103</v>
      </c>
      <c r="L20" s="12">
        <v>414</v>
      </c>
      <c r="M20" s="12">
        <v>873</v>
      </c>
      <c r="N20" s="12">
        <v>0</v>
      </c>
      <c r="O20" s="15">
        <f t="shared" si="0"/>
        <v>0.16844919786096257</v>
      </c>
      <c r="P20" s="15">
        <f t="shared" si="0"/>
        <v>0.11562500000000001</v>
      </c>
      <c r="Q20" s="15">
        <f t="shared" si="0"/>
        <v>-9.6153846153846159E-3</v>
      </c>
      <c r="R20" s="15">
        <f t="shared" si="0"/>
        <v>0.27777777777777779</v>
      </c>
      <c r="S20" s="15">
        <f t="shared" si="0"/>
        <v>0.17496635262449528</v>
      </c>
      <c r="T20" s="15" t="str">
        <f t="shared" si="0"/>
        <v>-</v>
      </c>
    </row>
    <row r="21" spans="2:20" ht="20.100000000000001" customHeight="1" thickBot="1" x14ac:dyDescent="0.25">
      <c r="B21" s="6" t="s">
        <v>7</v>
      </c>
      <c r="C21" s="12">
        <v>145</v>
      </c>
      <c r="D21" s="12">
        <v>85</v>
      </c>
      <c r="E21" s="12">
        <v>18</v>
      </c>
      <c r="F21" s="12">
        <v>42</v>
      </c>
      <c r="G21" s="12">
        <v>145</v>
      </c>
      <c r="H21" s="12">
        <v>0</v>
      </c>
      <c r="I21" s="12">
        <v>141</v>
      </c>
      <c r="J21" s="12">
        <v>75</v>
      </c>
      <c r="K21" s="12">
        <v>12</v>
      </c>
      <c r="L21" s="12">
        <v>54</v>
      </c>
      <c r="M21" s="12">
        <v>139</v>
      </c>
      <c r="N21" s="12">
        <v>1</v>
      </c>
      <c r="O21" s="15">
        <f t="shared" si="0"/>
        <v>-2.7586206896551724E-2</v>
      </c>
      <c r="P21" s="15">
        <f t="shared" si="0"/>
        <v>-0.11764705882352941</v>
      </c>
      <c r="Q21" s="15">
        <f t="shared" si="0"/>
        <v>-0.33333333333333331</v>
      </c>
      <c r="R21" s="15">
        <f t="shared" si="0"/>
        <v>0.2857142857142857</v>
      </c>
      <c r="S21" s="15">
        <f t="shared" si="0"/>
        <v>-4.1379310344827586E-2</v>
      </c>
      <c r="T21" s="15" t="str">
        <f t="shared" si="0"/>
        <v>-</v>
      </c>
    </row>
    <row r="22" spans="2:20" ht="20.100000000000001" customHeight="1" thickBot="1" x14ac:dyDescent="0.25">
      <c r="B22" s="6" t="s">
        <v>8</v>
      </c>
      <c r="C22" s="12">
        <v>635</v>
      </c>
      <c r="D22" s="12">
        <v>248</v>
      </c>
      <c r="E22" s="12">
        <v>155</v>
      </c>
      <c r="F22" s="12">
        <v>232</v>
      </c>
      <c r="G22" s="12">
        <v>630</v>
      </c>
      <c r="H22" s="12">
        <v>2</v>
      </c>
      <c r="I22" s="12">
        <v>682</v>
      </c>
      <c r="J22" s="12">
        <v>256</v>
      </c>
      <c r="K22" s="12">
        <v>127</v>
      </c>
      <c r="L22" s="12">
        <v>299</v>
      </c>
      <c r="M22" s="12">
        <v>682</v>
      </c>
      <c r="N22" s="12">
        <v>1</v>
      </c>
      <c r="O22" s="15">
        <f t="shared" si="0"/>
        <v>7.4015748031496062E-2</v>
      </c>
      <c r="P22" s="15">
        <f t="shared" si="0"/>
        <v>3.2258064516129031E-2</v>
      </c>
      <c r="Q22" s="15">
        <f t="shared" si="0"/>
        <v>-0.18064516129032257</v>
      </c>
      <c r="R22" s="15">
        <f t="shared" si="0"/>
        <v>0.28879310344827586</v>
      </c>
      <c r="S22" s="15">
        <f t="shared" si="0"/>
        <v>8.2539682539682538E-2</v>
      </c>
      <c r="T22" s="15">
        <f t="shared" si="0"/>
        <v>-0.5</v>
      </c>
    </row>
    <row r="23" spans="2:20" ht="20.100000000000001" customHeight="1" thickBot="1" x14ac:dyDescent="0.25">
      <c r="B23" s="6" t="s">
        <v>9</v>
      </c>
      <c r="C23" s="12">
        <v>381</v>
      </c>
      <c r="D23" s="12">
        <v>209</v>
      </c>
      <c r="E23" s="12">
        <v>55</v>
      </c>
      <c r="F23" s="12">
        <v>117</v>
      </c>
      <c r="G23" s="12">
        <v>379</v>
      </c>
      <c r="H23" s="12">
        <v>1</v>
      </c>
      <c r="I23" s="12">
        <v>433</v>
      </c>
      <c r="J23" s="12">
        <v>299</v>
      </c>
      <c r="K23" s="12">
        <v>23</v>
      </c>
      <c r="L23" s="12">
        <v>111</v>
      </c>
      <c r="M23" s="12">
        <v>428</v>
      </c>
      <c r="N23" s="12">
        <v>0</v>
      </c>
      <c r="O23" s="15">
        <f t="shared" si="0"/>
        <v>0.13648293963254593</v>
      </c>
      <c r="P23" s="15">
        <f t="shared" si="0"/>
        <v>0.43062200956937802</v>
      </c>
      <c r="Q23" s="15">
        <f t="shared" si="0"/>
        <v>-0.58181818181818179</v>
      </c>
      <c r="R23" s="15">
        <f t="shared" si="0"/>
        <v>-5.128205128205128E-2</v>
      </c>
      <c r="S23" s="15">
        <f t="shared" si="0"/>
        <v>0.12928759894459102</v>
      </c>
      <c r="T23" s="15">
        <f t="shared" si="0"/>
        <v>-1</v>
      </c>
    </row>
    <row r="24" spans="2:20" ht="20.100000000000001" customHeight="1" thickBot="1" x14ac:dyDescent="0.25">
      <c r="B24" s="6" t="s">
        <v>10</v>
      </c>
      <c r="C24" s="12">
        <v>1486</v>
      </c>
      <c r="D24" s="12">
        <v>1033</v>
      </c>
      <c r="E24" s="12">
        <v>57</v>
      </c>
      <c r="F24" s="12">
        <v>396</v>
      </c>
      <c r="G24" s="12">
        <v>1477</v>
      </c>
      <c r="H24" s="12">
        <v>0</v>
      </c>
      <c r="I24" s="12">
        <v>1599</v>
      </c>
      <c r="J24" s="12">
        <v>1001</v>
      </c>
      <c r="K24" s="12">
        <v>102</v>
      </c>
      <c r="L24" s="12">
        <v>496</v>
      </c>
      <c r="M24" s="12">
        <v>1597</v>
      </c>
      <c r="N24" s="12">
        <v>0</v>
      </c>
      <c r="O24" s="15">
        <f t="shared" si="0"/>
        <v>7.6043068640646028E-2</v>
      </c>
      <c r="P24" s="15">
        <f t="shared" si="0"/>
        <v>-3.0977734753146177E-2</v>
      </c>
      <c r="Q24" s="15">
        <f t="shared" si="0"/>
        <v>0.78947368421052633</v>
      </c>
      <c r="R24" s="15">
        <f t="shared" si="0"/>
        <v>0.25252525252525254</v>
      </c>
      <c r="S24" s="15">
        <f t="shared" si="0"/>
        <v>8.1245768449559913E-2</v>
      </c>
      <c r="T24" s="15" t="str">
        <f t="shared" si="0"/>
        <v>-</v>
      </c>
    </row>
    <row r="25" spans="2:20" ht="20.100000000000001" customHeight="1" thickBot="1" x14ac:dyDescent="0.25">
      <c r="B25" s="6" t="s">
        <v>11</v>
      </c>
      <c r="C25" s="12">
        <v>1443</v>
      </c>
      <c r="D25" s="12">
        <v>550</v>
      </c>
      <c r="E25" s="12">
        <v>366</v>
      </c>
      <c r="F25" s="12">
        <v>527</v>
      </c>
      <c r="G25" s="12">
        <v>1434</v>
      </c>
      <c r="H25" s="12">
        <v>3</v>
      </c>
      <c r="I25" s="12">
        <v>1569</v>
      </c>
      <c r="J25" s="12">
        <v>646</v>
      </c>
      <c r="K25" s="12">
        <v>350</v>
      </c>
      <c r="L25" s="12">
        <v>573</v>
      </c>
      <c r="M25" s="12">
        <v>1560</v>
      </c>
      <c r="N25" s="12">
        <v>0</v>
      </c>
      <c r="O25" s="15">
        <f t="shared" si="0"/>
        <v>8.7318087318087323E-2</v>
      </c>
      <c r="P25" s="15">
        <f t="shared" si="0"/>
        <v>0.17454545454545456</v>
      </c>
      <c r="Q25" s="15">
        <f t="shared" si="0"/>
        <v>-4.3715846994535519E-2</v>
      </c>
      <c r="R25" s="15">
        <f t="shared" si="0"/>
        <v>8.7286527514231493E-2</v>
      </c>
      <c r="S25" s="15">
        <f t="shared" si="0"/>
        <v>8.7866108786610872E-2</v>
      </c>
      <c r="T25" s="15">
        <f t="shared" si="0"/>
        <v>-1</v>
      </c>
    </row>
    <row r="26" spans="2:20" ht="20.100000000000001" customHeight="1" thickBot="1" x14ac:dyDescent="0.25">
      <c r="B26" s="6" t="s">
        <v>12</v>
      </c>
      <c r="C26" s="12">
        <v>233</v>
      </c>
      <c r="D26" s="12">
        <v>148</v>
      </c>
      <c r="E26" s="12">
        <v>42</v>
      </c>
      <c r="F26" s="12">
        <v>43</v>
      </c>
      <c r="G26" s="12">
        <v>226</v>
      </c>
      <c r="H26" s="12">
        <v>0</v>
      </c>
      <c r="I26" s="12">
        <v>205</v>
      </c>
      <c r="J26" s="12">
        <v>136</v>
      </c>
      <c r="K26" s="12">
        <v>30</v>
      </c>
      <c r="L26" s="12">
        <v>39</v>
      </c>
      <c r="M26" s="12">
        <v>205</v>
      </c>
      <c r="N26" s="12">
        <v>0</v>
      </c>
      <c r="O26" s="15">
        <f t="shared" si="0"/>
        <v>-0.12017167381974249</v>
      </c>
      <c r="P26" s="15">
        <f t="shared" si="0"/>
        <v>-8.1081081081081086E-2</v>
      </c>
      <c r="Q26" s="15">
        <f t="shared" si="0"/>
        <v>-0.2857142857142857</v>
      </c>
      <c r="R26" s="15">
        <f t="shared" si="0"/>
        <v>-9.3023255813953487E-2</v>
      </c>
      <c r="S26" s="15">
        <f t="shared" si="0"/>
        <v>-9.2920353982300891E-2</v>
      </c>
      <c r="T26" s="15" t="str">
        <f t="shared" si="0"/>
        <v>-</v>
      </c>
    </row>
    <row r="27" spans="2:20" ht="20.100000000000001" customHeight="1" thickBot="1" x14ac:dyDescent="0.25">
      <c r="B27" s="6" t="s">
        <v>13</v>
      </c>
      <c r="C27" s="12">
        <v>938</v>
      </c>
      <c r="D27" s="12">
        <v>359</v>
      </c>
      <c r="E27" s="12">
        <v>151</v>
      </c>
      <c r="F27" s="12">
        <v>428</v>
      </c>
      <c r="G27" s="12">
        <v>926</v>
      </c>
      <c r="H27" s="12">
        <v>0</v>
      </c>
      <c r="I27" s="12">
        <v>951</v>
      </c>
      <c r="J27" s="12">
        <v>405</v>
      </c>
      <c r="K27" s="12">
        <v>99</v>
      </c>
      <c r="L27" s="12">
        <v>447</v>
      </c>
      <c r="M27" s="12">
        <v>950</v>
      </c>
      <c r="N27" s="12">
        <v>0</v>
      </c>
      <c r="O27" s="15">
        <f t="shared" si="0"/>
        <v>1.3859275053304905E-2</v>
      </c>
      <c r="P27" s="15">
        <f t="shared" si="0"/>
        <v>0.12813370473537605</v>
      </c>
      <c r="Q27" s="15">
        <f t="shared" si="0"/>
        <v>-0.3443708609271523</v>
      </c>
      <c r="R27" s="15">
        <f t="shared" si="0"/>
        <v>4.4392523364485979E-2</v>
      </c>
      <c r="S27" s="15">
        <f t="shared" si="0"/>
        <v>2.591792656587473E-2</v>
      </c>
      <c r="T27" s="15" t="str">
        <f t="shared" si="0"/>
        <v>-</v>
      </c>
    </row>
    <row r="28" spans="2:20" ht="20.100000000000001" customHeight="1" thickBot="1" x14ac:dyDescent="0.25">
      <c r="B28" s="6" t="s">
        <v>14</v>
      </c>
      <c r="C28" s="12">
        <v>1228</v>
      </c>
      <c r="D28" s="12">
        <v>577</v>
      </c>
      <c r="E28" s="12">
        <v>226</v>
      </c>
      <c r="F28" s="12">
        <v>425</v>
      </c>
      <c r="G28" s="12">
        <v>1221</v>
      </c>
      <c r="H28" s="12">
        <v>0</v>
      </c>
      <c r="I28" s="12">
        <v>1263</v>
      </c>
      <c r="J28" s="12">
        <v>644</v>
      </c>
      <c r="K28" s="12">
        <v>158</v>
      </c>
      <c r="L28" s="12"/>
      <c r="M28" s="12">
        <v>1263</v>
      </c>
      <c r="N28" s="12">
        <v>0</v>
      </c>
      <c r="O28" s="15">
        <f t="shared" si="0"/>
        <v>2.8501628664495113E-2</v>
      </c>
      <c r="P28" s="15">
        <f t="shared" si="0"/>
        <v>0.11611785095320624</v>
      </c>
      <c r="Q28" s="15">
        <f t="shared" si="0"/>
        <v>-0.30088495575221241</v>
      </c>
      <c r="R28" s="15">
        <f t="shared" si="0"/>
        <v>-1</v>
      </c>
      <c r="S28" s="15">
        <f t="shared" si="0"/>
        <v>3.4398034398034398E-2</v>
      </c>
      <c r="T28" s="15" t="str">
        <f t="shared" si="0"/>
        <v>-</v>
      </c>
    </row>
    <row r="29" spans="2:20" ht="20.100000000000001" customHeight="1" thickBot="1" x14ac:dyDescent="0.25">
      <c r="B29" s="6" t="s">
        <v>15</v>
      </c>
      <c r="C29" s="12">
        <v>526</v>
      </c>
      <c r="D29" s="12">
        <v>284</v>
      </c>
      <c r="E29" s="12">
        <v>39</v>
      </c>
      <c r="F29" s="12">
        <v>203</v>
      </c>
      <c r="G29" s="12">
        <v>526</v>
      </c>
      <c r="H29" s="12">
        <v>0</v>
      </c>
      <c r="I29" s="12">
        <v>617</v>
      </c>
      <c r="J29" s="12">
        <v>338</v>
      </c>
      <c r="K29" s="12">
        <v>56</v>
      </c>
      <c r="L29" s="12">
        <v>223</v>
      </c>
      <c r="M29" s="12">
        <v>617</v>
      </c>
      <c r="N29" s="12">
        <v>0</v>
      </c>
      <c r="O29" s="15">
        <f t="shared" si="0"/>
        <v>0.17300380228136883</v>
      </c>
      <c r="P29" s="15">
        <f t="shared" si="0"/>
        <v>0.19014084507042253</v>
      </c>
      <c r="Q29" s="15">
        <f t="shared" si="0"/>
        <v>0.4358974358974359</v>
      </c>
      <c r="R29" s="15">
        <f t="shared" si="0"/>
        <v>9.8522167487684734E-2</v>
      </c>
      <c r="S29" s="15">
        <f t="shared" si="0"/>
        <v>0.17300380228136883</v>
      </c>
      <c r="T29" s="15" t="str">
        <f t="shared" si="0"/>
        <v>-</v>
      </c>
    </row>
    <row r="30" spans="2:20" ht="20.100000000000001" customHeight="1" thickBot="1" x14ac:dyDescent="0.25">
      <c r="B30" s="6" t="s">
        <v>16</v>
      </c>
      <c r="C30" s="12">
        <v>273</v>
      </c>
      <c r="D30" s="12">
        <v>66</v>
      </c>
      <c r="E30" s="12">
        <v>37</v>
      </c>
      <c r="F30" s="12">
        <v>170</v>
      </c>
      <c r="G30" s="12">
        <v>273</v>
      </c>
      <c r="H30" s="12">
        <v>0</v>
      </c>
      <c r="I30" s="12">
        <v>284</v>
      </c>
      <c r="J30" s="12">
        <v>102</v>
      </c>
      <c r="K30" s="12">
        <v>5</v>
      </c>
      <c r="L30" s="12">
        <v>177</v>
      </c>
      <c r="M30" s="12">
        <v>282</v>
      </c>
      <c r="N30" s="12">
        <v>0</v>
      </c>
      <c r="O30" s="15">
        <f t="shared" si="0"/>
        <v>4.0293040293040296E-2</v>
      </c>
      <c r="P30" s="15">
        <f t="shared" si="0"/>
        <v>0.54545454545454541</v>
      </c>
      <c r="Q30" s="15">
        <f t="shared" si="0"/>
        <v>-0.86486486486486491</v>
      </c>
      <c r="R30" s="15">
        <f t="shared" si="0"/>
        <v>4.1176470588235294E-2</v>
      </c>
      <c r="S30" s="15">
        <f t="shared" si="0"/>
        <v>3.2967032967032968E-2</v>
      </c>
      <c r="T30" s="15" t="str">
        <f t="shared" si="0"/>
        <v>-</v>
      </c>
    </row>
    <row r="31" spans="2:20" ht="20.100000000000001" customHeight="1" thickBot="1" x14ac:dyDescent="0.25">
      <c r="B31" s="7" t="s">
        <v>17</v>
      </c>
      <c r="C31" s="12">
        <v>889</v>
      </c>
      <c r="D31" s="12">
        <v>416</v>
      </c>
      <c r="E31" s="12">
        <v>44</v>
      </c>
      <c r="F31" s="12">
        <v>429</v>
      </c>
      <c r="G31" s="12">
        <v>889</v>
      </c>
      <c r="H31" s="12">
        <v>0</v>
      </c>
      <c r="I31" s="12">
        <v>1012</v>
      </c>
      <c r="J31" s="12">
        <v>426</v>
      </c>
      <c r="K31" s="12">
        <v>20</v>
      </c>
      <c r="L31" s="12">
        <v>566</v>
      </c>
      <c r="M31" s="12">
        <v>1001</v>
      </c>
      <c r="N31" s="12">
        <v>0</v>
      </c>
      <c r="O31" s="15">
        <f t="shared" si="0"/>
        <v>0.13835770528683913</v>
      </c>
      <c r="P31" s="15">
        <f t="shared" si="0"/>
        <v>2.403846153846154E-2</v>
      </c>
      <c r="Q31" s="15">
        <f t="shared" si="0"/>
        <v>-0.54545454545454541</v>
      </c>
      <c r="R31" s="15">
        <f t="shared" si="0"/>
        <v>0.31934731934731936</v>
      </c>
      <c r="S31" s="15">
        <f t="shared" si="0"/>
        <v>0.12598425196850394</v>
      </c>
      <c r="T31" s="15" t="str">
        <f t="shared" si="0"/>
        <v>-</v>
      </c>
    </row>
    <row r="32" spans="2:20" ht="20.100000000000001" customHeight="1" thickBot="1" x14ac:dyDescent="0.25">
      <c r="B32" s="8" t="s">
        <v>18</v>
      </c>
      <c r="C32" s="12">
        <v>124</v>
      </c>
      <c r="D32" s="12">
        <v>49</v>
      </c>
      <c r="E32" s="12">
        <v>22</v>
      </c>
      <c r="F32" s="12">
        <v>53</v>
      </c>
      <c r="G32" s="12">
        <v>124</v>
      </c>
      <c r="H32" s="12">
        <v>0</v>
      </c>
      <c r="I32" s="12">
        <v>138</v>
      </c>
      <c r="J32" s="12">
        <v>53</v>
      </c>
      <c r="K32" s="12">
        <v>20</v>
      </c>
      <c r="L32" s="12">
        <v>65</v>
      </c>
      <c r="M32" s="12">
        <v>137</v>
      </c>
      <c r="N32" s="12">
        <v>0</v>
      </c>
      <c r="O32" s="15">
        <f t="shared" ref="O32:T33" si="1">IF(C32=0,"-",(I32-C32)/C32)</f>
        <v>0.11290322580645161</v>
      </c>
      <c r="P32" s="15">
        <f t="shared" si="1"/>
        <v>8.1632653061224483E-2</v>
      </c>
      <c r="Q32" s="15">
        <f t="shared" si="1"/>
        <v>-9.0909090909090912E-2</v>
      </c>
      <c r="R32" s="15">
        <f t="shared" si="1"/>
        <v>0.22641509433962265</v>
      </c>
      <c r="S32" s="15">
        <f t="shared" si="1"/>
        <v>0.10483870967741936</v>
      </c>
      <c r="T32" s="15" t="str">
        <f t="shared" si="1"/>
        <v>-</v>
      </c>
    </row>
    <row r="33" spans="2:20" ht="20.100000000000001" customHeight="1" thickBot="1" x14ac:dyDescent="0.25">
      <c r="B33" s="9" t="s">
        <v>19</v>
      </c>
      <c r="C33" s="13">
        <f>SUM(C16:C32)</f>
        <v>13793</v>
      </c>
      <c r="D33" s="13">
        <f t="shared" ref="D33:N33" si="2">SUM(D16:D32)</f>
        <v>5859</v>
      </c>
      <c r="E33" s="13">
        <f t="shared" si="2"/>
        <v>2084</v>
      </c>
      <c r="F33" s="13">
        <f t="shared" si="2"/>
        <v>5850</v>
      </c>
      <c r="G33" s="13">
        <f t="shared" si="2"/>
        <v>13730</v>
      </c>
      <c r="H33" s="13">
        <f t="shared" si="2"/>
        <v>8</v>
      </c>
      <c r="I33" s="13">
        <f t="shared" si="2"/>
        <v>15324</v>
      </c>
      <c r="J33" s="13">
        <f t="shared" si="2"/>
        <v>6531</v>
      </c>
      <c r="K33" s="13">
        <f t="shared" si="2"/>
        <v>1889</v>
      </c>
      <c r="L33" s="13">
        <f t="shared" si="2"/>
        <v>6443</v>
      </c>
      <c r="M33" s="13">
        <f t="shared" si="2"/>
        <v>15247</v>
      </c>
      <c r="N33" s="13">
        <f t="shared" si="2"/>
        <v>5</v>
      </c>
      <c r="O33" s="16">
        <f t="shared" si="1"/>
        <v>0.11099833248749366</v>
      </c>
      <c r="P33" s="16">
        <f t="shared" si="1"/>
        <v>0.11469534050179211</v>
      </c>
      <c r="Q33" s="16">
        <f t="shared" si="1"/>
        <v>-9.3570057581573898E-2</v>
      </c>
      <c r="R33" s="16">
        <f t="shared" si="1"/>
        <v>0.10136752136752136</v>
      </c>
      <c r="S33" s="16">
        <f t="shared" si="1"/>
        <v>0.11048798252002913</v>
      </c>
      <c r="T33" s="16">
        <f t="shared" si="1"/>
        <v>-0.375</v>
      </c>
    </row>
    <row r="34" spans="2:20" x14ac:dyDescent="0.2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</sheetData>
  <mergeCells count="18">
    <mergeCell ref="N14:N15"/>
    <mergeCell ref="P14:Q14"/>
    <mergeCell ref="R14:R15"/>
    <mergeCell ref="S14:S15"/>
    <mergeCell ref="T14:T15"/>
    <mergeCell ref="C13:H13"/>
    <mergeCell ref="I13:N13"/>
    <mergeCell ref="O13:T13"/>
    <mergeCell ref="D14:E14"/>
    <mergeCell ref="F14:F15"/>
    <mergeCell ref="G14:G15"/>
    <mergeCell ref="H14:H15"/>
    <mergeCell ref="J14:K14"/>
    <mergeCell ref="L14:L15"/>
    <mergeCell ref="M14:M15"/>
    <mergeCell ref="C14:C15"/>
    <mergeCell ref="I14:I15"/>
    <mergeCell ref="O14:O15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4:K34"/>
  <sheetViews>
    <sheetView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11" width="15.625" customWidth="1"/>
    <col min="19" max="19" width="11.875" customWidth="1"/>
  </cols>
  <sheetData>
    <row r="14" spans="2:11" ht="44.25" customHeight="1" thickBot="1" x14ac:dyDescent="0.25">
      <c r="C14" s="34">
        <v>2018</v>
      </c>
      <c r="D14" s="35"/>
      <c r="E14" s="35"/>
      <c r="F14" s="34">
        <v>2019</v>
      </c>
      <c r="G14" s="35"/>
      <c r="H14" s="35"/>
      <c r="I14" s="34" t="s">
        <v>111</v>
      </c>
      <c r="J14" s="35"/>
      <c r="K14" s="35"/>
    </row>
    <row r="15" spans="2:11" ht="44.25" customHeight="1" thickBot="1" x14ac:dyDescent="0.25">
      <c r="C15" s="11" t="s">
        <v>83</v>
      </c>
      <c r="D15" s="11" t="s">
        <v>84</v>
      </c>
      <c r="E15" s="11" t="s">
        <v>42</v>
      </c>
      <c r="F15" s="11" t="s">
        <v>83</v>
      </c>
      <c r="G15" s="11" t="s">
        <v>84</v>
      </c>
      <c r="H15" s="11" t="s">
        <v>42</v>
      </c>
      <c r="I15" s="11" t="s">
        <v>83</v>
      </c>
      <c r="J15" s="11" t="s">
        <v>84</v>
      </c>
      <c r="K15" s="11" t="s">
        <v>42</v>
      </c>
    </row>
    <row r="16" spans="2:11" ht="20.100000000000001" customHeight="1" thickBot="1" x14ac:dyDescent="0.25">
      <c r="B16" s="5" t="s">
        <v>2</v>
      </c>
      <c r="C16" s="12">
        <v>719</v>
      </c>
      <c r="D16" s="12">
        <v>609</v>
      </c>
      <c r="E16" s="12">
        <v>110</v>
      </c>
      <c r="F16" s="12">
        <v>917</v>
      </c>
      <c r="G16" s="12">
        <v>756</v>
      </c>
      <c r="H16" s="12">
        <v>161</v>
      </c>
      <c r="I16" s="15">
        <f>IF(C16=0,"-",(F16-C16)/C16)</f>
        <v>0.27538247566063978</v>
      </c>
      <c r="J16" s="15">
        <f>IF(D16=0,"-",(G16-D16)/D16)</f>
        <v>0.2413793103448276</v>
      </c>
      <c r="K16" s="15">
        <f>IF(E16=0,"-",(H16-E16)/E16)</f>
        <v>0.46363636363636362</v>
      </c>
    </row>
    <row r="17" spans="2:11" ht="20.100000000000001" customHeight="1" thickBot="1" x14ac:dyDescent="0.25">
      <c r="B17" s="6" t="s">
        <v>3</v>
      </c>
      <c r="C17" s="12">
        <v>164</v>
      </c>
      <c r="D17" s="12">
        <v>126</v>
      </c>
      <c r="E17" s="12">
        <v>38</v>
      </c>
      <c r="F17" s="12">
        <v>178</v>
      </c>
      <c r="G17" s="12">
        <v>133</v>
      </c>
      <c r="H17" s="12">
        <v>45</v>
      </c>
      <c r="I17" s="15">
        <f t="shared" ref="I17:K33" si="0">IF(C17=0,"-",(F17-C17)/C17)</f>
        <v>8.5365853658536592E-2</v>
      </c>
      <c r="J17" s="15">
        <f t="shared" si="0"/>
        <v>5.5555555555555552E-2</v>
      </c>
      <c r="K17" s="15">
        <f t="shared" si="0"/>
        <v>0.18421052631578946</v>
      </c>
    </row>
    <row r="18" spans="2:11" ht="20.100000000000001" customHeight="1" thickBot="1" x14ac:dyDescent="0.25">
      <c r="B18" s="6" t="s">
        <v>4</v>
      </c>
      <c r="C18" s="12">
        <v>152</v>
      </c>
      <c r="D18" s="12">
        <v>112</v>
      </c>
      <c r="E18" s="12">
        <v>40</v>
      </c>
      <c r="F18" s="12">
        <v>145</v>
      </c>
      <c r="G18" s="12">
        <v>110</v>
      </c>
      <c r="H18" s="12">
        <v>35</v>
      </c>
      <c r="I18" s="15">
        <f t="shared" si="0"/>
        <v>-4.6052631578947366E-2</v>
      </c>
      <c r="J18" s="15">
        <f t="shared" si="0"/>
        <v>-1.7857142857142856E-2</v>
      </c>
      <c r="K18" s="15">
        <f t="shared" si="0"/>
        <v>-0.125</v>
      </c>
    </row>
    <row r="19" spans="2:11" ht="20.100000000000001" customHeight="1" thickBot="1" x14ac:dyDescent="0.25">
      <c r="B19" s="6" t="s">
        <v>5</v>
      </c>
      <c r="C19" s="12">
        <v>480</v>
      </c>
      <c r="D19" s="12">
        <v>378</v>
      </c>
      <c r="E19" s="12">
        <v>102</v>
      </c>
      <c r="F19" s="12">
        <v>553</v>
      </c>
      <c r="G19" s="12">
        <v>460</v>
      </c>
      <c r="H19" s="12">
        <v>93</v>
      </c>
      <c r="I19" s="15">
        <f t="shared" si="0"/>
        <v>0.15208333333333332</v>
      </c>
      <c r="J19" s="15">
        <f t="shared" si="0"/>
        <v>0.21693121693121692</v>
      </c>
      <c r="K19" s="15">
        <f t="shared" si="0"/>
        <v>-8.8235294117647065E-2</v>
      </c>
    </row>
    <row r="20" spans="2:11" ht="20.100000000000001" customHeight="1" thickBot="1" x14ac:dyDescent="0.25">
      <c r="B20" s="6" t="s">
        <v>6</v>
      </c>
      <c r="C20" s="12">
        <v>320</v>
      </c>
      <c r="D20" s="12">
        <v>245</v>
      </c>
      <c r="E20" s="12">
        <v>75</v>
      </c>
      <c r="F20" s="12">
        <v>357</v>
      </c>
      <c r="G20" s="12">
        <v>302</v>
      </c>
      <c r="H20" s="12">
        <v>55</v>
      </c>
      <c r="I20" s="15">
        <f t="shared" si="0"/>
        <v>0.11562500000000001</v>
      </c>
      <c r="J20" s="15">
        <f t="shared" si="0"/>
        <v>0.23265306122448978</v>
      </c>
      <c r="K20" s="15">
        <f t="shared" si="0"/>
        <v>-0.26666666666666666</v>
      </c>
    </row>
    <row r="21" spans="2:11" ht="20.100000000000001" customHeight="1" thickBot="1" x14ac:dyDescent="0.25">
      <c r="B21" s="6" t="s">
        <v>7</v>
      </c>
      <c r="C21" s="12">
        <v>85</v>
      </c>
      <c r="D21" s="12">
        <v>60</v>
      </c>
      <c r="E21" s="12">
        <v>25</v>
      </c>
      <c r="F21" s="12">
        <v>75</v>
      </c>
      <c r="G21" s="12">
        <v>58</v>
      </c>
      <c r="H21" s="12">
        <v>17</v>
      </c>
      <c r="I21" s="15">
        <f t="shared" si="0"/>
        <v>-0.11764705882352941</v>
      </c>
      <c r="J21" s="15">
        <f t="shared" si="0"/>
        <v>-3.3333333333333333E-2</v>
      </c>
      <c r="K21" s="15">
        <f t="shared" si="0"/>
        <v>-0.32</v>
      </c>
    </row>
    <row r="22" spans="2:11" ht="20.100000000000001" customHeight="1" thickBot="1" x14ac:dyDescent="0.25">
      <c r="B22" s="6" t="s">
        <v>8</v>
      </c>
      <c r="C22" s="12">
        <v>248</v>
      </c>
      <c r="D22" s="12">
        <v>204</v>
      </c>
      <c r="E22" s="12">
        <v>44</v>
      </c>
      <c r="F22" s="12">
        <v>256</v>
      </c>
      <c r="G22" s="12">
        <v>202</v>
      </c>
      <c r="H22" s="12">
        <v>54</v>
      </c>
      <c r="I22" s="15">
        <f t="shared" si="0"/>
        <v>3.2258064516129031E-2</v>
      </c>
      <c r="J22" s="15">
        <f t="shared" si="0"/>
        <v>-9.8039215686274508E-3</v>
      </c>
      <c r="K22" s="15">
        <f t="shared" si="0"/>
        <v>0.22727272727272727</v>
      </c>
    </row>
    <row r="23" spans="2:11" ht="20.100000000000001" customHeight="1" thickBot="1" x14ac:dyDescent="0.25">
      <c r="B23" s="6" t="s">
        <v>9</v>
      </c>
      <c r="C23" s="12">
        <v>209</v>
      </c>
      <c r="D23" s="12">
        <v>185</v>
      </c>
      <c r="E23" s="12">
        <v>24</v>
      </c>
      <c r="F23" s="12">
        <v>299</v>
      </c>
      <c r="G23" s="12">
        <v>242</v>
      </c>
      <c r="H23" s="12">
        <v>57</v>
      </c>
      <c r="I23" s="15">
        <f t="shared" si="0"/>
        <v>0.43062200956937802</v>
      </c>
      <c r="J23" s="15">
        <f t="shared" si="0"/>
        <v>0.30810810810810813</v>
      </c>
      <c r="K23" s="15">
        <f t="shared" si="0"/>
        <v>1.375</v>
      </c>
    </row>
    <row r="24" spans="2:11" ht="20.100000000000001" customHeight="1" thickBot="1" x14ac:dyDescent="0.25">
      <c r="B24" s="6" t="s">
        <v>10</v>
      </c>
      <c r="C24" s="12">
        <v>1034</v>
      </c>
      <c r="D24" s="12">
        <v>649</v>
      </c>
      <c r="E24" s="12">
        <v>385</v>
      </c>
      <c r="F24" s="12">
        <v>1005</v>
      </c>
      <c r="G24" s="12">
        <v>642</v>
      </c>
      <c r="H24" s="12">
        <v>363</v>
      </c>
      <c r="I24" s="15">
        <f t="shared" si="0"/>
        <v>-2.8046421663442941E-2</v>
      </c>
      <c r="J24" s="15">
        <f t="shared" si="0"/>
        <v>-1.078582434514638E-2</v>
      </c>
      <c r="K24" s="15">
        <f t="shared" si="0"/>
        <v>-5.7142857142857141E-2</v>
      </c>
    </row>
    <row r="25" spans="2:11" ht="20.100000000000001" customHeight="1" thickBot="1" x14ac:dyDescent="0.25">
      <c r="B25" s="6" t="s">
        <v>11</v>
      </c>
      <c r="C25" s="12">
        <v>550</v>
      </c>
      <c r="D25" s="12">
        <v>483</v>
      </c>
      <c r="E25" s="12">
        <v>67</v>
      </c>
      <c r="F25" s="12">
        <v>646</v>
      </c>
      <c r="G25" s="12">
        <v>567</v>
      </c>
      <c r="H25" s="12">
        <v>79</v>
      </c>
      <c r="I25" s="15">
        <f t="shared" si="0"/>
        <v>0.17454545454545456</v>
      </c>
      <c r="J25" s="15">
        <f t="shared" si="0"/>
        <v>0.17391304347826086</v>
      </c>
      <c r="K25" s="15">
        <f t="shared" si="0"/>
        <v>0.17910447761194029</v>
      </c>
    </row>
    <row r="26" spans="2:11" ht="20.100000000000001" customHeight="1" thickBot="1" x14ac:dyDescent="0.25">
      <c r="B26" s="6" t="s">
        <v>12</v>
      </c>
      <c r="C26" s="12">
        <v>148</v>
      </c>
      <c r="D26" s="12">
        <v>126</v>
      </c>
      <c r="E26" s="12">
        <v>22</v>
      </c>
      <c r="F26" s="12">
        <v>136</v>
      </c>
      <c r="G26" s="12">
        <v>111</v>
      </c>
      <c r="H26" s="12">
        <v>25</v>
      </c>
      <c r="I26" s="15">
        <f t="shared" si="0"/>
        <v>-8.1081081081081086E-2</v>
      </c>
      <c r="J26" s="15">
        <f t="shared" si="0"/>
        <v>-0.11904761904761904</v>
      </c>
      <c r="K26" s="15">
        <f t="shared" si="0"/>
        <v>0.13636363636363635</v>
      </c>
    </row>
    <row r="27" spans="2:11" ht="20.100000000000001" customHeight="1" thickBot="1" x14ac:dyDescent="0.25">
      <c r="B27" s="6" t="s">
        <v>13</v>
      </c>
      <c r="C27" s="12">
        <v>359</v>
      </c>
      <c r="D27" s="12">
        <v>230</v>
      </c>
      <c r="E27" s="12">
        <v>129</v>
      </c>
      <c r="F27" s="12">
        <v>410</v>
      </c>
      <c r="G27" s="12">
        <v>263</v>
      </c>
      <c r="H27" s="12">
        <v>147</v>
      </c>
      <c r="I27" s="15">
        <f t="shared" si="0"/>
        <v>0.14206128133704735</v>
      </c>
      <c r="J27" s="15">
        <f t="shared" si="0"/>
        <v>0.14347826086956522</v>
      </c>
      <c r="K27" s="15">
        <f t="shared" si="0"/>
        <v>0.13953488372093023</v>
      </c>
    </row>
    <row r="28" spans="2:11" ht="20.100000000000001" customHeight="1" thickBot="1" x14ac:dyDescent="0.25">
      <c r="B28" s="6" t="s">
        <v>14</v>
      </c>
      <c r="C28" s="12">
        <v>580</v>
      </c>
      <c r="D28" s="12">
        <v>417</v>
      </c>
      <c r="E28" s="12">
        <v>163</v>
      </c>
      <c r="F28" s="12">
        <v>644</v>
      </c>
      <c r="G28" s="12">
        <v>442</v>
      </c>
      <c r="H28" s="12">
        <v>202</v>
      </c>
      <c r="I28" s="15">
        <f t="shared" si="0"/>
        <v>0.1103448275862069</v>
      </c>
      <c r="J28" s="15">
        <f t="shared" si="0"/>
        <v>5.9952038369304558E-2</v>
      </c>
      <c r="K28" s="15">
        <f t="shared" si="0"/>
        <v>0.2392638036809816</v>
      </c>
    </row>
    <row r="29" spans="2:11" ht="20.100000000000001" customHeight="1" thickBot="1" x14ac:dyDescent="0.25">
      <c r="B29" s="6" t="s">
        <v>15</v>
      </c>
      <c r="C29" s="12">
        <v>284</v>
      </c>
      <c r="D29" s="12">
        <v>265</v>
      </c>
      <c r="E29" s="12">
        <v>19</v>
      </c>
      <c r="F29" s="12">
        <v>338</v>
      </c>
      <c r="G29" s="12">
        <v>310</v>
      </c>
      <c r="H29" s="12">
        <v>28</v>
      </c>
      <c r="I29" s="15">
        <f t="shared" si="0"/>
        <v>0.19014084507042253</v>
      </c>
      <c r="J29" s="15">
        <f t="shared" si="0"/>
        <v>0.16981132075471697</v>
      </c>
      <c r="K29" s="15">
        <f t="shared" si="0"/>
        <v>0.47368421052631576</v>
      </c>
    </row>
    <row r="30" spans="2:11" ht="20.100000000000001" customHeight="1" thickBot="1" x14ac:dyDescent="0.25">
      <c r="B30" s="6" t="s">
        <v>16</v>
      </c>
      <c r="C30" s="12">
        <v>66</v>
      </c>
      <c r="D30" s="12">
        <v>56</v>
      </c>
      <c r="E30" s="12">
        <v>10</v>
      </c>
      <c r="F30" s="12">
        <v>102</v>
      </c>
      <c r="G30" s="12">
        <v>78</v>
      </c>
      <c r="H30" s="12">
        <v>24</v>
      </c>
      <c r="I30" s="15">
        <f t="shared" si="0"/>
        <v>0.54545454545454541</v>
      </c>
      <c r="J30" s="15">
        <f t="shared" si="0"/>
        <v>0.39285714285714285</v>
      </c>
      <c r="K30" s="15">
        <f t="shared" si="0"/>
        <v>1.4</v>
      </c>
    </row>
    <row r="31" spans="2:11" ht="20.100000000000001" customHeight="1" thickBot="1" x14ac:dyDescent="0.25">
      <c r="B31" s="7" t="s">
        <v>17</v>
      </c>
      <c r="C31" s="12">
        <v>416</v>
      </c>
      <c r="D31" s="12">
        <v>263</v>
      </c>
      <c r="E31" s="12">
        <v>153</v>
      </c>
      <c r="F31" s="12">
        <v>426</v>
      </c>
      <c r="G31" s="12">
        <v>282</v>
      </c>
      <c r="H31" s="12">
        <v>144</v>
      </c>
      <c r="I31" s="15">
        <f t="shared" si="0"/>
        <v>2.403846153846154E-2</v>
      </c>
      <c r="J31" s="15">
        <f t="shared" si="0"/>
        <v>7.2243346007604556E-2</v>
      </c>
      <c r="K31" s="15">
        <f t="shared" si="0"/>
        <v>-5.8823529411764705E-2</v>
      </c>
    </row>
    <row r="32" spans="2:11" ht="20.100000000000001" customHeight="1" thickBot="1" x14ac:dyDescent="0.25">
      <c r="B32" s="8" t="s">
        <v>18</v>
      </c>
      <c r="C32" s="12">
        <v>49</v>
      </c>
      <c r="D32" s="12">
        <v>45</v>
      </c>
      <c r="E32" s="12">
        <v>4</v>
      </c>
      <c r="F32" s="12">
        <v>53</v>
      </c>
      <c r="G32" s="12">
        <v>47</v>
      </c>
      <c r="H32" s="12">
        <v>6</v>
      </c>
      <c r="I32" s="15">
        <f t="shared" si="0"/>
        <v>8.1632653061224483E-2</v>
      </c>
      <c r="J32" s="15">
        <f t="shared" si="0"/>
        <v>4.4444444444444446E-2</v>
      </c>
      <c r="K32" s="15">
        <f t="shared" si="0"/>
        <v>0.5</v>
      </c>
    </row>
    <row r="33" spans="2:11" ht="20.100000000000001" customHeight="1" thickBot="1" x14ac:dyDescent="0.25">
      <c r="B33" s="9" t="s">
        <v>19</v>
      </c>
      <c r="C33" s="13">
        <f>SUM(C16:C32)</f>
        <v>5863</v>
      </c>
      <c r="D33" s="13">
        <f t="shared" ref="D33:H33" si="1">SUM(D16:D32)</f>
        <v>4453</v>
      </c>
      <c r="E33" s="13">
        <f t="shared" si="1"/>
        <v>1410</v>
      </c>
      <c r="F33" s="13">
        <f t="shared" si="1"/>
        <v>6540</v>
      </c>
      <c r="G33" s="13">
        <f t="shared" si="1"/>
        <v>5005</v>
      </c>
      <c r="H33" s="13">
        <f t="shared" si="1"/>
        <v>1535</v>
      </c>
      <c r="I33" s="16">
        <f t="shared" si="0"/>
        <v>0.11546989595770084</v>
      </c>
      <c r="J33" s="16">
        <f t="shared" si="0"/>
        <v>0.12396137435436784</v>
      </c>
      <c r="K33" s="16">
        <f t="shared" si="0"/>
        <v>8.8652482269503549E-2</v>
      </c>
    </row>
    <row r="34" spans="2:11" x14ac:dyDescent="0.2">
      <c r="C34" s="23"/>
      <c r="D34" s="23"/>
      <c r="E34" s="23"/>
      <c r="F34" s="23"/>
      <c r="G34" s="23"/>
      <c r="H34" s="23"/>
    </row>
  </sheetData>
  <mergeCells count="3">
    <mergeCell ref="C14:E14"/>
    <mergeCell ref="F14:H14"/>
    <mergeCell ref="I14:K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29"/>
  <sheetViews>
    <sheetView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375" customWidth="1"/>
    <col min="4" max="5" width="12.5" bestFit="1" customWidth="1"/>
    <col min="6" max="6" width="10.125" bestFit="1" customWidth="1"/>
    <col min="7" max="7" width="12" bestFit="1" customWidth="1"/>
    <col min="8" max="8" width="8.375" customWidth="1"/>
    <col min="9" max="10" width="12.5" bestFit="1" customWidth="1"/>
    <col min="11" max="11" width="10.125" bestFit="1" customWidth="1"/>
    <col min="12" max="12" width="12" bestFit="1" customWidth="1"/>
    <col min="13" max="13" width="8.7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4.25" customHeight="1" thickBot="1" x14ac:dyDescent="0.25">
      <c r="C9" s="53">
        <v>2018</v>
      </c>
      <c r="D9" s="53"/>
      <c r="E9" s="53"/>
      <c r="F9" s="53"/>
      <c r="G9" s="53"/>
      <c r="H9" s="35">
        <v>2019</v>
      </c>
      <c r="I9" s="35"/>
      <c r="J9" s="35"/>
      <c r="K9" s="35"/>
      <c r="L9" s="35"/>
      <c r="M9" s="35" t="s">
        <v>111</v>
      </c>
      <c r="N9" s="35"/>
      <c r="O9" s="35"/>
      <c r="P9" s="35"/>
      <c r="Q9" s="35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26">
        <v>95</v>
      </c>
      <c r="D11" s="26">
        <v>51</v>
      </c>
      <c r="E11" s="26">
        <v>26</v>
      </c>
      <c r="F11" s="26">
        <v>14</v>
      </c>
      <c r="G11" s="26">
        <v>4</v>
      </c>
      <c r="H11" s="26">
        <v>95</v>
      </c>
      <c r="I11" s="26">
        <v>62</v>
      </c>
      <c r="J11" s="26">
        <v>20</v>
      </c>
      <c r="K11" s="26">
        <v>9</v>
      </c>
      <c r="L11" s="26">
        <v>4</v>
      </c>
      <c r="M11" s="15">
        <f>IF(C11=0,"-",IF(H11=0,"-",(H11-C11)/C11))</f>
        <v>0</v>
      </c>
      <c r="N11" s="15">
        <f t="shared" ref="N11:Q28" si="0">IF(D11=0,"-",IF(I11=0,"-",(I11-D11)/D11))</f>
        <v>0.21568627450980393</v>
      </c>
      <c r="O11" s="15">
        <f t="shared" si="0"/>
        <v>-0.23076923076923078</v>
      </c>
      <c r="P11" s="15">
        <f t="shared" si="0"/>
        <v>-0.35714285714285715</v>
      </c>
      <c r="Q11" s="15">
        <f t="shared" si="0"/>
        <v>0</v>
      </c>
    </row>
    <row r="12" spans="2:17" ht="20.100000000000001" customHeight="1" thickBot="1" x14ac:dyDescent="0.25">
      <c r="B12" s="6" t="s">
        <v>3</v>
      </c>
      <c r="C12" s="26">
        <v>6</v>
      </c>
      <c r="D12" s="26">
        <v>5</v>
      </c>
      <c r="E12" s="26">
        <v>1</v>
      </c>
      <c r="F12" s="26">
        <v>0</v>
      </c>
      <c r="G12" s="26">
        <v>0</v>
      </c>
      <c r="H12" s="26">
        <v>4</v>
      </c>
      <c r="I12" s="26">
        <v>3</v>
      </c>
      <c r="J12" s="26">
        <v>1</v>
      </c>
      <c r="K12" s="26">
        <v>0</v>
      </c>
      <c r="L12" s="26">
        <v>0</v>
      </c>
      <c r="M12" s="15">
        <f t="shared" ref="M12:M28" si="1">IF(C12=0,"-",IF(H12=0,"-",(H12-C12)/C12))</f>
        <v>-0.33333333333333331</v>
      </c>
      <c r="N12" s="15">
        <f t="shared" si="0"/>
        <v>-0.4</v>
      </c>
      <c r="O12" s="15">
        <f t="shared" si="0"/>
        <v>0</v>
      </c>
      <c r="P12" s="15" t="str">
        <f t="shared" si="0"/>
        <v>-</v>
      </c>
      <c r="Q12" s="15" t="str">
        <f t="shared" si="0"/>
        <v>-</v>
      </c>
    </row>
    <row r="13" spans="2:17" ht="20.100000000000001" customHeight="1" thickBot="1" x14ac:dyDescent="0.25">
      <c r="B13" s="6" t="s">
        <v>4</v>
      </c>
      <c r="C13" s="26">
        <v>9</v>
      </c>
      <c r="D13" s="26">
        <v>7</v>
      </c>
      <c r="E13" s="26">
        <v>2</v>
      </c>
      <c r="F13" s="26">
        <v>0</v>
      </c>
      <c r="G13" s="26">
        <v>0</v>
      </c>
      <c r="H13" s="26">
        <v>16</v>
      </c>
      <c r="I13" s="26">
        <v>14</v>
      </c>
      <c r="J13" s="26">
        <v>2</v>
      </c>
      <c r="K13" s="26">
        <v>0</v>
      </c>
      <c r="L13" s="26">
        <v>0</v>
      </c>
      <c r="M13" s="15">
        <f t="shared" si="1"/>
        <v>0.77777777777777779</v>
      </c>
      <c r="N13" s="15">
        <f t="shared" si="0"/>
        <v>1</v>
      </c>
      <c r="O13" s="15">
        <f t="shared" si="0"/>
        <v>0</v>
      </c>
      <c r="P13" s="15" t="str">
        <f t="shared" si="0"/>
        <v>-</v>
      </c>
      <c r="Q13" s="15" t="str">
        <f t="shared" si="0"/>
        <v>-</v>
      </c>
    </row>
    <row r="14" spans="2:17" ht="20.100000000000001" customHeight="1" thickBot="1" x14ac:dyDescent="0.25">
      <c r="B14" s="6" t="s">
        <v>5</v>
      </c>
      <c r="C14" s="26">
        <v>3</v>
      </c>
      <c r="D14" s="26">
        <v>1</v>
      </c>
      <c r="E14" s="26">
        <v>2</v>
      </c>
      <c r="F14" s="26">
        <v>0</v>
      </c>
      <c r="G14" s="26">
        <v>0</v>
      </c>
      <c r="H14" s="26">
        <v>6</v>
      </c>
      <c r="I14" s="26">
        <v>3</v>
      </c>
      <c r="J14" s="26">
        <v>3</v>
      </c>
      <c r="K14" s="26">
        <v>0</v>
      </c>
      <c r="L14" s="26">
        <v>0</v>
      </c>
      <c r="M14" s="15">
        <f t="shared" si="1"/>
        <v>1</v>
      </c>
      <c r="N14" s="15">
        <f t="shared" si="0"/>
        <v>2</v>
      </c>
      <c r="O14" s="15">
        <f t="shared" si="0"/>
        <v>0.5</v>
      </c>
      <c r="P14" s="15" t="str">
        <f t="shared" si="0"/>
        <v>-</v>
      </c>
      <c r="Q14" s="15" t="str">
        <f t="shared" si="0"/>
        <v>-</v>
      </c>
    </row>
    <row r="15" spans="2:17" ht="20.100000000000001" customHeight="1" thickBot="1" x14ac:dyDescent="0.25">
      <c r="B15" s="6" t="s">
        <v>6</v>
      </c>
      <c r="C15" s="26">
        <v>15</v>
      </c>
      <c r="D15" s="26">
        <v>13</v>
      </c>
      <c r="E15" s="26">
        <v>2</v>
      </c>
      <c r="F15" s="26">
        <v>0</v>
      </c>
      <c r="G15" s="26">
        <v>0</v>
      </c>
      <c r="H15" s="26">
        <v>15</v>
      </c>
      <c r="I15" s="26">
        <v>9</v>
      </c>
      <c r="J15" s="26">
        <v>3</v>
      </c>
      <c r="K15" s="26">
        <v>3</v>
      </c>
      <c r="L15" s="26">
        <v>0</v>
      </c>
      <c r="M15" s="15">
        <f t="shared" si="1"/>
        <v>0</v>
      </c>
      <c r="N15" s="15">
        <f t="shared" si="0"/>
        <v>-0.30769230769230771</v>
      </c>
      <c r="O15" s="15">
        <f t="shared" si="0"/>
        <v>0.5</v>
      </c>
      <c r="P15" s="15" t="str">
        <f t="shared" si="0"/>
        <v>-</v>
      </c>
      <c r="Q15" s="15" t="str">
        <f t="shared" si="0"/>
        <v>-</v>
      </c>
    </row>
    <row r="16" spans="2:17" ht="20.100000000000001" customHeight="1" thickBot="1" x14ac:dyDescent="0.25">
      <c r="B16" s="6" t="s">
        <v>7</v>
      </c>
      <c r="C16" s="26">
        <v>2</v>
      </c>
      <c r="D16" s="26">
        <v>2</v>
      </c>
      <c r="E16" s="26">
        <v>0</v>
      </c>
      <c r="F16" s="26">
        <v>0</v>
      </c>
      <c r="G16" s="26">
        <v>0</v>
      </c>
      <c r="H16" s="26">
        <v>2</v>
      </c>
      <c r="I16" s="26">
        <v>1</v>
      </c>
      <c r="J16" s="26">
        <v>0</v>
      </c>
      <c r="K16" s="26">
        <v>1</v>
      </c>
      <c r="L16" s="26">
        <v>0</v>
      </c>
      <c r="M16" s="15">
        <f t="shared" si="1"/>
        <v>0</v>
      </c>
      <c r="N16" s="15">
        <f t="shared" si="0"/>
        <v>-0.5</v>
      </c>
      <c r="O16" s="15" t="str">
        <f t="shared" si="0"/>
        <v>-</v>
      </c>
      <c r="P16" s="15" t="str">
        <f t="shared" si="0"/>
        <v>-</v>
      </c>
      <c r="Q16" s="15" t="str">
        <f t="shared" si="0"/>
        <v>-</v>
      </c>
    </row>
    <row r="17" spans="2:17" ht="20.100000000000001" customHeight="1" thickBot="1" x14ac:dyDescent="0.25">
      <c r="B17" s="6" t="s">
        <v>8</v>
      </c>
      <c r="C17" s="26">
        <v>22</v>
      </c>
      <c r="D17" s="26">
        <v>11</v>
      </c>
      <c r="E17" s="26">
        <v>10</v>
      </c>
      <c r="F17" s="26">
        <v>0</v>
      </c>
      <c r="G17" s="26">
        <v>1</v>
      </c>
      <c r="H17" s="26">
        <v>20</v>
      </c>
      <c r="I17" s="26">
        <v>15</v>
      </c>
      <c r="J17" s="26">
        <v>3</v>
      </c>
      <c r="K17" s="26">
        <v>1</v>
      </c>
      <c r="L17" s="26">
        <v>1</v>
      </c>
      <c r="M17" s="15">
        <f t="shared" si="1"/>
        <v>-9.0909090909090912E-2</v>
      </c>
      <c r="N17" s="15">
        <f t="shared" si="0"/>
        <v>0.36363636363636365</v>
      </c>
      <c r="O17" s="15">
        <f t="shared" si="0"/>
        <v>-0.7</v>
      </c>
      <c r="P17" s="15" t="str">
        <f t="shared" si="0"/>
        <v>-</v>
      </c>
      <c r="Q17" s="15">
        <f t="shared" si="0"/>
        <v>0</v>
      </c>
    </row>
    <row r="18" spans="2:17" ht="20.100000000000001" customHeight="1" thickBot="1" x14ac:dyDescent="0.25">
      <c r="B18" s="6" t="s">
        <v>9</v>
      </c>
      <c r="C18" s="26">
        <v>10</v>
      </c>
      <c r="D18" s="26">
        <v>5</v>
      </c>
      <c r="E18" s="26">
        <v>5</v>
      </c>
      <c r="F18" s="26">
        <v>0</v>
      </c>
      <c r="G18" s="26">
        <v>0</v>
      </c>
      <c r="H18" s="26">
        <v>9</v>
      </c>
      <c r="I18" s="26">
        <v>6</v>
      </c>
      <c r="J18" s="26">
        <v>1</v>
      </c>
      <c r="K18" s="26">
        <v>1</v>
      </c>
      <c r="L18" s="26">
        <v>1</v>
      </c>
      <c r="M18" s="15">
        <f t="shared" si="1"/>
        <v>-0.1</v>
      </c>
      <c r="N18" s="15">
        <f t="shared" si="0"/>
        <v>0.2</v>
      </c>
      <c r="O18" s="15">
        <f t="shared" si="0"/>
        <v>-0.8</v>
      </c>
      <c r="P18" s="15" t="str">
        <f t="shared" si="0"/>
        <v>-</v>
      </c>
      <c r="Q18" s="15" t="str">
        <f t="shared" si="0"/>
        <v>-</v>
      </c>
    </row>
    <row r="19" spans="2:17" ht="20.100000000000001" customHeight="1" thickBot="1" x14ac:dyDescent="0.25">
      <c r="B19" s="6" t="s">
        <v>10</v>
      </c>
      <c r="C19" s="26">
        <v>60</v>
      </c>
      <c r="D19" s="26">
        <v>25</v>
      </c>
      <c r="E19" s="26">
        <v>19</v>
      </c>
      <c r="F19" s="26">
        <v>12</v>
      </c>
      <c r="G19" s="26">
        <v>4</v>
      </c>
      <c r="H19" s="26">
        <v>67</v>
      </c>
      <c r="I19" s="26">
        <v>28</v>
      </c>
      <c r="J19" s="26">
        <v>21</v>
      </c>
      <c r="K19" s="26">
        <v>6</v>
      </c>
      <c r="L19" s="26">
        <v>12</v>
      </c>
      <c r="M19" s="15">
        <f t="shared" si="1"/>
        <v>0.11666666666666667</v>
      </c>
      <c r="N19" s="15">
        <f t="shared" si="0"/>
        <v>0.12</v>
      </c>
      <c r="O19" s="15">
        <f t="shared" si="0"/>
        <v>0.10526315789473684</v>
      </c>
      <c r="P19" s="15">
        <f t="shared" si="0"/>
        <v>-0.5</v>
      </c>
      <c r="Q19" s="15">
        <f t="shared" si="0"/>
        <v>2</v>
      </c>
    </row>
    <row r="20" spans="2:17" ht="20.100000000000001" customHeight="1" thickBot="1" x14ac:dyDescent="0.25">
      <c r="B20" s="6" t="s">
        <v>11</v>
      </c>
      <c r="C20" s="26">
        <v>55</v>
      </c>
      <c r="D20" s="26">
        <v>33</v>
      </c>
      <c r="E20" s="26">
        <v>12</v>
      </c>
      <c r="F20" s="26">
        <v>5</v>
      </c>
      <c r="G20" s="26">
        <v>5</v>
      </c>
      <c r="H20" s="26">
        <v>48</v>
      </c>
      <c r="I20" s="26">
        <v>24</v>
      </c>
      <c r="J20" s="26">
        <v>11</v>
      </c>
      <c r="K20" s="26">
        <v>8</v>
      </c>
      <c r="L20" s="26">
        <v>5</v>
      </c>
      <c r="M20" s="15">
        <f t="shared" si="1"/>
        <v>-0.12727272727272726</v>
      </c>
      <c r="N20" s="15">
        <f t="shared" si="0"/>
        <v>-0.27272727272727271</v>
      </c>
      <c r="O20" s="15">
        <f t="shared" si="0"/>
        <v>-8.3333333333333329E-2</v>
      </c>
      <c r="P20" s="15">
        <f t="shared" si="0"/>
        <v>0.6</v>
      </c>
      <c r="Q20" s="15">
        <f t="shared" si="0"/>
        <v>0</v>
      </c>
    </row>
    <row r="21" spans="2:17" ht="20.100000000000001" customHeight="1" thickBot="1" x14ac:dyDescent="0.25">
      <c r="B21" s="6" t="s">
        <v>12</v>
      </c>
      <c r="C21" s="26">
        <v>1</v>
      </c>
      <c r="D21" s="26">
        <v>0</v>
      </c>
      <c r="E21" s="26">
        <v>1</v>
      </c>
      <c r="F21" s="26">
        <v>0</v>
      </c>
      <c r="G21" s="26">
        <v>0</v>
      </c>
      <c r="H21" s="26">
        <v>3</v>
      </c>
      <c r="I21" s="26">
        <v>2</v>
      </c>
      <c r="J21" s="26">
        <v>0</v>
      </c>
      <c r="K21" s="26">
        <v>0</v>
      </c>
      <c r="L21" s="26">
        <v>1</v>
      </c>
      <c r="M21" s="15">
        <f t="shared" si="1"/>
        <v>2</v>
      </c>
      <c r="N21" s="15" t="str">
        <f t="shared" si="0"/>
        <v>-</v>
      </c>
      <c r="O21" s="15" t="str">
        <f t="shared" si="0"/>
        <v>-</v>
      </c>
      <c r="P21" s="15" t="str">
        <f t="shared" si="0"/>
        <v>-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26">
        <v>16</v>
      </c>
      <c r="D22" s="26">
        <v>12</v>
      </c>
      <c r="E22" s="26">
        <v>3</v>
      </c>
      <c r="F22" s="26">
        <v>1</v>
      </c>
      <c r="G22" s="26">
        <v>0</v>
      </c>
      <c r="H22" s="26">
        <v>13</v>
      </c>
      <c r="I22" s="26">
        <v>8</v>
      </c>
      <c r="J22" s="26">
        <v>3</v>
      </c>
      <c r="K22" s="26">
        <v>2</v>
      </c>
      <c r="L22" s="26">
        <v>0</v>
      </c>
      <c r="M22" s="15">
        <f t="shared" si="1"/>
        <v>-0.1875</v>
      </c>
      <c r="N22" s="15">
        <f t="shared" si="0"/>
        <v>-0.33333333333333331</v>
      </c>
      <c r="O22" s="15">
        <f t="shared" si="0"/>
        <v>0</v>
      </c>
      <c r="P22" s="15">
        <f t="shared" si="0"/>
        <v>1</v>
      </c>
      <c r="Q22" s="15" t="str">
        <f t="shared" si="0"/>
        <v>-</v>
      </c>
    </row>
    <row r="23" spans="2:17" ht="20.100000000000001" customHeight="1" thickBot="1" x14ac:dyDescent="0.25">
      <c r="B23" s="6" t="s">
        <v>14</v>
      </c>
      <c r="C23" s="26">
        <v>52</v>
      </c>
      <c r="D23" s="26">
        <v>22</v>
      </c>
      <c r="E23" s="26">
        <v>15</v>
      </c>
      <c r="F23" s="26">
        <v>12</v>
      </c>
      <c r="G23" s="26">
        <v>3</v>
      </c>
      <c r="H23" s="26">
        <v>46</v>
      </c>
      <c r="I23" s="26">
        <v>14</v>
      </c>
      <c r="J23" s="26">
        <v>22</v>
      </c>
      <c r="K23" s="26">
        <v>4</v>
      </c>
      <c r="L23" s="26">
        <v>6</v>
      </c>
      <c r="M23" s="15">
        <f t="shared" si="1"/>
        <v>-0.11538461538461539</v>
      </c>
      <c r="N23" s="15">
        <f t="shared" si="0"/>
        <v>-0.36363636363636365</v>
      </c>
      <c r="O23" s="15">
        <f t="shared" si="0"/>
        <v>0.46666666666666667</v>
      </c>
      <c r="P23" s="15">
        <f t="shared" si="0"/>
        <v>-0.66666666666666663</v>
      </c>
      <c r="Q23" s="15">
        <f t="shared" si="0"/>
        <v>1</v>
      </c>
    </row>
    <row r="24" spans="2:17" ht="20.100000000000001" customHeight="1" thickBot="1" x14ac:dyDescent="0.25">
      <c r="B24" s="6" t="s">
        <v>15</v>
      </c>
      <c r="C24" s="26">
        <v>9</v>
      </c>
      <c r="D24" s="26">
        <v>4</v>
      </c>
      <c r="E24" s="26">
        <v>4</v>
      </c>
      <c r="F24" s="26">
        <v>0</v>
      </c>
      <c r="G24" s="26">
        <v>1</v>
      </c>
      <c r="H24" s="26">
        <v>6</v>
      </c>
      <c r="I24" s="26">
        <v>3</v>
      </c>
      <c r="J24" s="26">
        <v>3</v>
      </c>
      <c r="K24" s="26">
        <v>0</v>
      </c>
      <c r="L24" s="26">
        <v>0</v>
      </c>
      <c r="M24" s="15">
        <f t="shared" si="1"/>
        <v>-0.33333333333333331</v>
      </c>
      <c r="N24" s="15">
        <f t="shared" si="0"/>
        <v>-0.25</v>
      </c>
      <c r="O24" s="15">
        <f t="shared" si="0"/>
        <v>-0.25</v>
      </c>
      <c r="P24" s="15" t="str">
        <f t="shared" si="0"/>
        <v>-</v>
      </c>
      <c r="Q24" s="15" t="str">
        <f t="shared" si="0"/>
        <v>-</v>
      </c>
    </row>
    <row r="25" spans="2:17" ht="20.100000000000001" customHeight="1" thickBot="1" x14ac:dyDescent="0.25">
      <c r="B25" s="6" t="s">
        <v>16</v>
      </c>
      <c r="C25" s="26">
        <v>4</v>
      </c>
      <c r="D25" s="26">
        <v>3</v>
      </c>
      <c r="E25" s="26">
        <v>1</v>
      </c>
      <c r="F25" s="26">
        <v>0</v>
      </c>
      <c r="G25" s="26">
        <v>0</v>
      </c>
      <c r="H25" s="26">
        <v>10</v>
      </c>
      <c r="I25" s="26">
        <v>8</v>
      </c>
      <c r="J25" s="26">
        <v>2</v>
      </c>
      <c r="K25" s="26">
        <v>0</v>
      </c>
      <c r="L25" s="26">
        <v>0</v>
      </c>
      <c r="M25" s="15">
        <f t="shared" si="1"/>
        <v>1.5</v>
      </c>
      <c r="N25" s="15">
        <f t="shared" si="0"/>
        <v>1.6666666666666667</v>
      </c>
      <c r="O25" s="15">
        <f t="shared" si="0"/>
        <v>1</v>
      </c>
      <c r="P25" s="15" t="str">
        <f t="shared" si="0"/>
        <v>-</v>
      </c>
      <c r="Q25" s="15" t="str">
        <f t="shared" si="0"/>
        <v>-</v>
      </c>
    </row>
    <row r="26" spans="2:17" ht="20.100000000000001" customHeight="1" thickBot="1" x14ac:dyDescent="0.25">
      <c r="B26" s="7" t="s">
        <v>17</v>
      </c>
      <c r="C26" s="26">
        <v>19</v>
      </c>
      <c r="D26" s="26">
        <v>6</v>
      </c>
      <c r="E26" s="26">
        <v>9</v>
      </c>
      <c r="F26" s="26">
        <v>3</v>
      </c>
      <c r="G26" s="26">
        <v>1</v>
      </c>
      <c r="H26" s="26">
        <v>22</v>
      </c>
      <c r="I26" s="26">
        <v>9</v>
      </c>
      <c r="J26" s="26">
        <v>10</v>
      </c>
      <c r="K26" s="26">
        <v>2</v>
      </c>
      <c r="L26" s="26">
        <v>1</v>
      </c>
      <c r="M26" s="15">
        <f t="shared" si="1"/>
        <v>0.15789473684210525</v>
      </c>
      <c r="N26" s="15">
        <f t="shared" si="0"/>
        <v>0.5</v>
      </c>
      <c r="O26" s="15">
        <f t="shared" si="0"/>
        <v>0.1111111111111111</v>
      </c>
      <c r="P26" s="15">
        <f t="shared" si="0"/>
        <v>-0.33333333333333331</v>
      </c>
      <c r="Q26" s="15">
        <f t="shared" si="0"/>
        <v>0</v>
      </c>
    </row>
    <row r="27" spans="2:17" ht="20.100000000000001" customHeight="1" thickBot="1" x14ac:dyDescent="0.25">
      <c r="B27" s="8" t="s">
        <v>18</v>
      </c>
      <c r="C27" s="26">
        <v>2</v>
      </c>
      <c r="D27" s="26">
        <v>1</v>
      </c>
      <c r="E27" s="26">
        <v>1</v>
      </c>
      <c r="F27" s="26">
        <v>0</v>
      </c>
      <c r="G27" s="26">
        <v>0</v>
      </c>
      <c r="H27" s="26">
        <v>2</v>
      </c>
      <c r="I27" s="26">
        <v>1</v>
      </c>
      <c r="J27" s="26">
        <v>1</v>
      </c>
      <c r="K27" s="26">
        <v>0</v>
      </c>
      <c r="L27" s="26">
        <v>0</v>
      </c>
      <c r="M27" s="15">
        <f t="shared" si="1"/>
        <v>0</v>
      </c>
      <c r="N27" s="15">
        <f t="shared" si="0"/>
        <v>0</v>
      </c>
      <c r="O27" s="15">
        <f t="shared" si="0"/>
        <v>0</v>
      </c>
      <c r="P27" s="15" t="str">
        <f t="shared" si="0"/>
        <v>-</v>
      </c>
      <c r="Q27" s="15" t="str">
        <f t="shared" si="0"/>
        <v>-</v>
      </c>
    </row>
    <row r="28" spans="2:17" ht="20.100000000000001" customHeight="1" thickBot="1" x14ac:dyDescent="0.25">
      <c r="B28" s="9" t="s">
        <v>19</v>
      </c>
      <c r="C28" s="13">
        <f>SUM(C11:C27)</f>
        <v>380</v>
      </c>
      <c r="D28" s="13">
        <f t="shared" ref="D28:K28" si="2">SUM(D11:D27)</f>
        <v>201</v>
      </c>
      <c r="E28" s="13">
        <f t="shared" si="2"/>
        <v>113</v>
      </c>
      <c r="F28" s="13">
        <f t="shared" si="2"/>
        <v>47</v>
      </c>
      <c r="G28" s="13">
        <f t="shared" si="2"/>
        <v>19</v>
      </c>
      <c r="H28" s="13">
        <f t="shared" si="2"/>
        <v>384</v>
      </c>
      <c r="I28" s="13">
        <f t="shared" si="2"/>
        <v>210</v>
      </c>
      <c r="J28" s="13">
        <f t="shared" si="2"/>
        <v>106</v>
      </c>
      <c r="K28" s="13">
        <f t="shared" si="2"/>
        <v>37</v>
      </c>
      <c r="L28" s="13">
        <f>SUM(L11:L27)</f>
        <v>31</v>
      </c>
      <c r="M28" s="16">
        <f t="shared" si="1"/>
        <v>1.0526315789473684E-2</v>
      </c>
      <c r="N28" s="16">
        <f t="shared" si="0"/>
        <v>4.4776119402985072E-2</v>
      </c>
      <c r="O28" s="16">
        <f t="shared" si="0"/>
        <v>-6.1946902654867256E-2</v>
      </c>
      <c r="P28" s="16">
        <f t="shared" si="0"/>
        <v>-0.21276595744680851</v>
      </c>
      <c r="Q28" s="16">
        <f t="shared" si="0"/>
        <v>0.63157894736842102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Q53"/>
  <sheetViews>
    <sheetView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7.875" customWidth="1"/>
    <col min="4" max="5" width="12.5" bestFit="1" customWidth="1"/>
    <col min="6" max="6" width="10.25" bestFit="1" customWidth="1"/>
    <col min="7" max="7" width="12" bestFit="1" customWidth="1"/>
    <col min="8" max="8" width="7.875" customWidth="1"/>
    <col min="9" max="10" width="12.5" bestFit="1" customWidth="1"/>
    <col min="11" max="11" width="10.25" bestFit="1" customWidth="1"/>
    <col min="12" max="12" width="12" bestFit="1" customWidth="1"/>
    <col min="13" max="13" width="9.125" bestFit="1" customWidth="1"/>
    <col min="14" max="15" width="12.5" bestFit="1" customWidth="1"/>
    <col min="16" max="16" width="10.25" bestFit="1" customWidth="1"/>
    <col min="17" max="17" width="12" bestFit="1" customWidth="1"/>
    <col min="19" max="19" width="11.875" customWidth="1"/>
  </cols>
  <sheetData>
    <row r="8" spans="2:17" ht="44.25" customHeight="1" thickBot="1" x14ac:dyDescent="0.25">
      <c r="C8" s="53">
        <v>2018</v>
      </c>
      <c r="D8" s="53"/>
      <c r="E8" s="53"/>
      <c r="F8" s="53"/>
      <c r="G8" s="34"/>
      <c r="H8" s="54">
        <v>2019</v>
      </c>
      <c r="I8" s="53"/>
      <c r="J8" s="53"/>
      <c r="K8" s="53"/>
      <c r="L8" s="34"/>
      <c r="M8" s="54" t="s">
        <v>111</v>
      </c>
      <c r="N8" s="53"/>
      <c r="O8" s="53"/>
      <c r="P8" s="53"/>
      <c r="Q8" s="34"/>
    </row>
    <row r="9" spans="2:17" ht="44.25" customHeight="1" thickBot="1" x14ac:dyDescent="0.25">
      <c r="C9" s="44" t="s">
        <v>85</v>
      </c>
      <c r="D9" s="44"/>
      <c r="E9" s="44"/>
      <c r="F9" s="44"/>
      <c r="G9" s="45"/>
      <c r="H9" s="44" t="s">
        <v>85</v>
      </c>
      <c r="I9" s="44"/>
      <c r="J9" s="44"/>
      <c r="K9" s="44"/>
      <c r="L9" s="45"/>
      <c r="M9" s="44" t="s">
        <v>85</v>
      </c>
      <c r="N9" s="44"/>
      <c r="O9" s="44"/>
      <c r="P9" s="44"/>
      <c r="Q9" s="45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26">
        <v>95</v>
      </c>
      <c r="D11" s="26">
        <v>51</v>
      </c>
      <c r="E11" s="26">
        <v>26</v>
      </c>
      <c r="F11" s="26">
        <v>14</v>
      </c>
      <c r="G11" s="26">
        <v>4</v>
      </c>
      <c r="H11" s="26">
        <v>95</v>
      </c>
      <c r="I11" s="26">
        <v>62</v>
      </c>
      <c r="J11" s="26">
        <v>20</v>
      </c>
      <c r="K11" s="26">
        <v>9</v>
      </c>
      <c r="L11" s="26">
        <v>4</v>
      </c>
      <c r="M11" s="15">
        <f>IF(C11=0,"-",IF(H11=0,"-",(H11-C11)/C11))</f>
        <v>0</v>
      </c>
      <c r="N11" s="15">
        <f t="shared" ref="N11:Q28" si="0">IF(D11=0,"-",IF(I11=0,"-",(I11-D11)/D11))</f>
        <v>0.21568627450980393</v>
      </c>
      <c r="O11" s="15">
        <f t="shared" si="0"/>
        <v>-0.23076923076923078</v>
      </c>
      <c r="P11" s="15">
        <f t="shared" si="0"/>
        <v>-0.35714285714285715</v>
      </c>
      <c r="Q11" s="15">
        <f t="shared" si="0"/>
        <v>0</v>
      </c>
    </row>
    <row r="12" spans="2:17" ht="20.100000000000001" customHeight="1" thickBot="1" x14ac:dyDescent="0.25">
      <c r="B12" s="6" t="s">
        <v>3</v>
      </c>
      <c r="C12" s="26">
        <v>6</v>
      </c>
      <c r="D12" s="26">
        <v>5</v>
      </c>
      <c r="E12" s="26">
        <v>1</v>
      </c>
      <c r="F12" s="26">
        <v>0</v>
      </c>
      <c r="G12" s="26">
        <v>0</v>
      </c>
      <c r="H12" s="26">
        <v>4</v>
      </c>
      <c r="I12" s="26">
        <v>3</v>
      </c>
      <c r="J12" s="26">
        <v>1</v>
      </c>
      <c r="K12" s="26">
        <v>0</v>
      </c>
      <c r="L12" s="26">
        <v>0</v>
      </c>
      <c r="M12" s="15">
        <f t="shared" ref="M12:M28" si="1">IF(C12=0,"-",IF(H12=0,"-",(H12-C12)/C12))</f>
        <v>-0.33333333333333331</v>
      </c>
      <c r="N12" s="15">
        <f t="shared" si="0"/>
        <v>-0.4</v>
      </c>
      <c r="O12" s="15">
        <f t="shared" si="0"/>
        <v>0</v>
      </c>
      <c r="P12" s="15" t="str">
        <f t="shared" si="0"/>
        <v>-</v>
      </c>
      <c r="Q12" s="15" t="str">
        <f t="shared" si="0"/>
        <v>-</v>
      </c>
    </row>
    <row r="13" spans="2:17" ht="20.100000000000001" customHeight="1" thickBot="1" x14ac:dyDescent="0.25">
      <c r="B13" s="6" t="s">
        <v>4</v>
      </c>
      <c r="C13" s="26">
        <v>9</v>
      </c>
      <c r="D13" s="26">
        <v>7</v>
      </c>
      <c r="E13" s="26">
        <v>2</v>
      </c>
      <c r="F13" s="26">
        <v>0</v>
      </c>
      <c r="G13" s="26">
        <v>0</v>
      </c>
      <c r="H13" s="26">
        <v>16</v>
      </c>
      <c r="I13" s="26">
        <v>14</v>
      </c>
      <c r="J13" s="26">
        <v>2</v>
      </c>
      <c r="K13" s="26">
        <v>0</v>
      </c>
      <c r="L13" s="26">
        <v>0</v>
      </c>
      <c r="M13" s="15">
        <f t="shared" si="1"/>
        <v>0.77777777777777779</v>
      </c>
      <c r="N13" s="15">
        <f t="shared" si="0"/>
        <v>1</v>
      </c>
      <c r="O13" s="15">
        <f t="shared" si="0"/>
        <v>0</v>
      </c>
      <c r="P13" s="15" t="str">
        <f t="shared" si="0"/>
        <v>-</v>
      </c>
      <c r="Q13" s="15" t="str">
        <f t="shared" si="0"/>
        <v>-</v>
      </c>
    </row>
    <row r="14" spans="2:17" ht="20.100000000000001" customHeight="1" thickBot="1" x14ac:dyDescent="0.25">
      <c r="B14" s="6" t="s">
        <v>5</v>
      </c>
      <c r="C14" s="26">
        <v>3</v>
      </c>
      <c r="D14" s="26">
        <v>1</v>
      </c>
      <c r="E14" s="26">
        <v>2</v>
      </c>
      <c r="F14" s="26">
        <v>0</v>
      </c>
      <c r="G14" s="26">
        <v>0</v>
      </c>
      <c r="H14" s="26">
        <v>6</v>
      </c>
      <c r="I14" s="26">
        <v>3</v>
      </c>
      <c r="J14" s="26">
        <v>3</v>
      </c>
      <c r="K14" s="26">
        <v>0</v>
      </c>
      <c r="L14" s="26">
        <v>0</v>
      </c>
      <c r="M14" s="15">
        <f t="shared" si="1"/>
        <v>1</v>
      </c>
      <c r="N14" s="15">
        <f t="shared" si="0"/>
        <v>2</v>
      </c>
      <c r="O14" s="15">
        <f t="shared" si="0"/>
        <v>0.5</v>
      </c>
      <c r="P14" s="15" t="str">
        <f t="shared" si="0"/>
        <v>-</v>
      </c>
      <c r="Q14" s="15" t="str">
        <f t="shared" si="0"/>
        <v>-</v>
      </c>
    </row>
    <row r="15" spans="2:17" ht="20.100000000000001" customHeight="1" thickBot="1" x14ac:dyDescent="0.25">
      <c r="B15" s="6" t="s">
        <v>6</v>
      </c>
      <c r="C15" s="26">
        <v>15</v>
      </c>
      <c r="D15" s="26">
        <v>13</v>
      </c>
      <c r="E15" s="26">
        <v>2</v>
      </c>
      <c r="F15" s="26">
        <v>0</v>
      </c>
      <c r="G15" s="26">
        <v>0</v>
      </c>
      <c r="H15" s="26">
        <v>15</v>
      </c>
      <c r="I15" s="26">
        <v>9</v>
      </c>
      <c r="J15" s="26">
        <v>3</v>
      </c>
      <c r="K15" s="26">
        <v>3</v>
      </c>
      <c r="L15" s="26">
        <v>0</v>
      </c>
      <c r="M15" s="15">
        <f t="shared" si="1"/>
        <v>0</v>
      </c>
      <c r="N15" s="15">
        <f t="shared" si="0"/>
        <v>-0.30769230769230771</v>
      </c>
      <c r="O15" s="15">
        <f t="shared" si="0"/>
        <v>0.5</v>
      </c>
      <c r="P15" s="15" t="str">
        <f t="shared" si="0"/>
        <v>-</v>
      </c>
      <c r="Q15" s="15" t="str">
        <f t="shared" si="0"/>
        <v>-</v>
      </c>
    </row>
    <row r="16" spans="2:17" ht="20.100000000000001" customHeight="1" thickBot="1" x14ac:dyDescent="0.25">
      <c r="B16" s="6" t="s">
        <v>7</v>
      </c>
      <c r="C16" s="26">
        <v>2</v>
      </c>
      <c r="D16" s="26">
        <v>2</v>
      </c>
      <c r="E16" s="26">
        <v>0</v>
      </c>
      <c r="F16" s="26">
        <v>0</v>
      </c>
      <c r="G16" s="26">
        <v>0</v>
      </c>
      <c r="H16" s="26">
        <v>2</v>
      </c>
      <c r="I16" s="26">
        <v>1</v>
      </c>
      <c r="J16" s="26">
        <v>0</v>
      </c>
      <c r="K16" s="26">
        <v>1</v>
      </c>
      <c r="L16" s="26">
        <v>0</v>
      </c>
      <c r="M16" s="15">
        <f t="shared" si="1"/>
        <v>0</v>
      </c>
      <c r="N16" s="15">
        <f t="shared" si="0"/>
        <v>-0.5</v>
      </c>
      <c r="O16" s="15" t="str">
        <f t="shared" si="0"/>
        <v>-</v>
      </c>
      <c r="P16" s="15" t="str">
        <f t="shared" si="0"/>
        <v>-</v>
      </c>
      <c r="Q16" s="15" t="str">
        <f t="shared" si="0"/>
        <v>-</v>
      </c>
    </row>
    <row r="17" spans="2:17" ht="20.100000000000001" customHeight="1" thickBot="1" x14ac:dyDescent="0.25">
      <c r="B17" s="6" t="s">
        <v>8</v>
      </c>
      <c r="C17" s="26">
        <v>22</v>
      </c>
      <c r="D17" s="26">
        <v>11</v>
      </c>
      <c r="E17" s="26">
        <v>10</v>
      </c>
      <c r="F17" s="26">
        <v>0</v>
      </c>
      <c r="G17" s="26">
        <v>1</v>
      </c>
      <c r="H17" s="26">
        <v>20</v>
      </c>
      <c r="I17" s="26">
        <v>15</v>
      </c>
      <c r="J17" s="26">
        <v>3</v>
      </c>
      <c r="K17" s="26">
        <v>1</v>
      </c>
      <c r="L17" s="26">
        <v>1</v>
      </c>
      <c r="M17" s="15">
        <f t="shared" si="1"/>
        <v>-9.0909090909090912E-2</v>
      </c>
      <c r="N17" s="15">
        <f t="shared" si="0"/>
        <v>0.36363636363636365</v>
      </c>
      <c r="O17" s="15">
        <f t="shared" si="0"/>
        <v>-0.7</v>
      </c>
      <c r="P17" s="15" t="str">
        <f t="shared" si="0"/>
        <v>-</v>
      </c>
      <c r="Q17" s="15">
        <f t="shared" si="0"/>
        <v>0</v>
      </c>
    </row>
    <row r="18" spans="2:17" ht="20.100000000000001" customHeight="1" thickBot="1" x14ac:dyDescent="0.25">
      <c r="B18" s="6" t="s">
        <v>9</v>
      </c>
      <c r="C18" s="26">
        <v>10</v>
      </c>
      <c r="D18" s="26">
        <v>5</v>
      </c>
      <c r="E18" s="26">
        <v>5</v>
      </c>
      <c r="F18" s="26">
        <v>0</v>
      </c>
      <c r="G18" s="26">
        <v>0</v>
      </c>
      <c r="H18" s="26">
        <v>9</v>
      </c>
      <c r="I18" s="26">
        <v>6</v>
      </c>
      <c r="J18" s="26">
        <v>1</v>
      </c>
      <c r="K18" s="26">
        <v>1</v>
      </c>
      <c r="L18" s="26">
        <v>1</v>
      </c>
      <c r="M18" s="15">
        <f t="shared" si="1"/>
        <v>-0.1</v>
      </c>
      <c r="N18" s="15">
        <f t="shared" si="0"/>
        <v>0.2</v>
      </c>
      <c r="O18" s="15">
        <f t="shared" si="0"/>
        <v>-0.8</v>
      </c>
      <c r="P18" s="15" t="str">
        <f t="shared" si="0"/>
        <v>-</v>
      </c>
      <c r="Q18" s="15" t="str">
        <f t="shared" si="0"/>
        <v>-</v>
      </c>
    </row>
    <row r="19" spans="2:17" ht="20.100000000000001" customHeight="1" thickBot="1" x14ac:dyDescent="0.25">
      <c r="B19" s="6" t="s">
        <v>10</v>
      </c>
      <c r="C19" s="26">
        <v>60</v>
      </c>
      <c r="D19" s="26">
        <v>25</v>
      </c>
      <c r="E19" s="26">
        <v>19</v>
      </c>
      <c r="F19" s="26">
        <v>12</v>
      </c>
      <c r="G19" s="26">
        <v>4</v>
      </c>
      <c r="H19" s="26">
        <v>66</v>
      </c>
      <c r="I19" s="26">
        <v>27</v>
      </c>
      <c r="J19" s="26">
        <v>21</v>
      </c>
      <c r="K19" s="26">
        <v>6</v>
      </c>
      <c r="L19" s="26">
        <v>12</v>
      </c>
      <c r="M19" s="15">
        <f t="shared" si="1"/>
        <v>0.1</v>
      </c>
      <c r="N19" s="15">
        <f t="shared" si="0"/>
        <v>0.08</v>
      </c>
      <c r="O19" s="15">
        <f t="shared" si="0"/>
        <v>0.10526315789473684</v>
      </c>
      <c r="P19" s="15">
        <f t="shared" si="0"/>
        <v>-0.5</v>
      </c>
      <c r="Q19" s="15">
        <f t="shared" si="0"/>
        <v>2</v>
      </c>
    </row>
    <row r="20" spans="2:17" ht="20.100000000000001" customHeight="1" thickBot="1" x14ac:dyDescent="0.25">
      <c r="B20" s="6" t="s">
        <v>11</v>
      </c>
      <c r="C20" s="26">
        <v>52</v>
      </c>
      <c r="D20" s="26">
        <v>33</v>
      </c>
      <c r="E20" s="26">
        <v>12</v>
      </c>
      <c r="F20" s="26">
        <v>2</v>
      </c>
      <c r="G20" s="26">
        <v>5</v>
      </c>
      <c r="H20" s="26">
        <v>48</v>
      </c>
      <c r="I20" s="26">
        <v>24</v>
      </c>
      <c r="J20" s="26">
        <v>11</v>
      </c>
      <c r="K20" s="26">
        <v>8</v>
      </c>
      <c r="L20" s="26">
        <v>5</v>
      </c>
      <c r="M20" s="15">
        <f t="shared" si="1"/>
        <v>-7.6923076923076927E-2</v>
      </c>
      <c r="N20" s="15">
        <f t="shared" si="0"/>
        <v>-0.27272727272727271</v>
      </c>
      <c r="O20" s="15">
        <f t="shared" si="0"/>
        <v>-8.3333333333333329E-2</v>
      </c>
      <c r="P20" s="15">
        <f t="shared" si="0"/>
        <v>3</v>
      </c>
      <c r="Q20" s="15">
        <f t="shared" si="0"/>
        <v>0</v>
      </c>
    </row>
    <row r="21" spans="2:17" ht="20.100000000000001" customHeight="1" thickBot="1" x14ac:dyDescent="0.25">
      <c r="B21" s="6" t="s">
        <v>12</v>
      </c>
      <c r="C21" s="26">
        <v>1</v>
      </c>
      <c r="D21" s="26">
        <v>0</v>
      </c>
      <c r="E21" s="26">
        <v>1</v>
      </c>
      <c r="F21" s="26">
        <v>0</v>
      </c>
      <c r="G21" s="26">
        <v>0</v>
      </c>
      <c r="H21" s="26">
        <v>3</v>
      </c>
      <c r="I21" s="26">
        <v>2</v>
      </c>
      <c r="J21" s="26">
        <v>0</v>
      </c>
      <c r="K21" s="26">
        <v>0</v>
      </c>
      <c r="L21" s="26">
        <v>1</v>
      </c>
      <c r="M21" s="15">
        <f t="shared" si="1"/>
        <v>2</v>
      </c>
      <c r="N21" s="15" t="str">
        <f t="shared" si="0"/>
        <v>-</v>
      </c>
      <c r="O21" s="15" t="str">
        <f t="shared" si="0"/>
        <v>-</v>
      </c>
      <c r="P21" s="15" t="str">
        <f t="shared" si="0"/>
        <v>-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26">
        <v>16</v>
      </c>
      <c r="D22" s="26">
        <v>12</v>
      </c>
      <c r="E22" s="26">
        <v>3</v>
      </c>
      <c r="F22" s="26">
        <v>1</v>
      </c>
      <c r="G22" s="26">
        <v>0</v>
      </c>
      <c r="H22" s="26">
        <v>13</v>
      </c>
      <c r="I22" s="26">
        <v>8</v>
      </c>
      <c r="J22" s="26">
        <v>3</v>
      </c>
      <c r="K22" s="26">
        <v>2</v>
      </c>
      <c r="L22" s="26">
        <v>0</v>
      </c>
      <c r="M22" s="15">
        <f t="shared" si="1"/>
        <v>-0.1875</v>
      </c>
      <c r="N22" s="15">
        <f t="shared" si="0"/>
        <v>-0.33333333333333331</v>
      </c>
      <c r="O22" s="15">
        <f t="shared" si="0"/>
        <v>0</v>
      </c>
      <c r="P22" s="15">
        <f t="shared" si="0"/>
        <v>1</v>
      </c>
      <c r="Q22" s="15" t="str">
        <f t="shared" si="0"/>
        <v>-</v>
      </c>
    </row>
    <row r="23" spans="2:17" ht="20.100000000000001" customHeight="1" thickBot="1" x14ac:dyDescent="0.25">
      <c r="B23" s="6" t="s">
        <v>14</v>
      </c>
      <c r="C23" s="26">
        <v>51</v>
      </c>
      <c r="D23" s="26">
        <v>22</v>
      </c>
      <c r="E23" s="26">
        <v>15</v>
      </c>
      <c r="F23" s="26">
        <v>12</v>
      </c>
      <c r="G23" s="26">
        <v>2</v>
      </c>
      <c r="H23" s="26">
        <v>44</v>
      </c>
      <c r="I23" s="26">
        <v>14</v>
      </c>
      <c r="J23" s="26">
        <v>21</v>
      </c>
      <c r="K23" s="26">
        <v>3</v>
      </c>
      <c r="L23" s="26">
        <v>6</v>
      </c>
      <c r="M23" s="15">
        <f t="shared" si="1"/>
        <v>-0.13725490196078433</v>
      </c>
      <c r="N23" s="15">
        <f t="shared" si="0"/>
        <v>-0.36363636363636365</v>
      </c>
      <c r="O23" s="15">
        <f t="shared" si="0"/>
        <v>0.4</v>
      </c>
      <c r="P23" s="15">
        <f t="shared" si="0"/>
        <v>-0.75</v>
      </c>
      <c r="Q23" s="15">
        <f t="shared" si="0"/>
        <v>2</v>
      </c>
    </row>
    <row r="24" spans="2:17" ht="20.100000000000001" customHeight="1" thickBot="1" x14ac:dyDescent="0.25">
      <c r="B24" s="6" t="s">
        <v>15</v>
      </c>
      <c r="C24" s="26">
        <v>9</v>
      </c>
      <c r="D24" s="26">
        <v>4</v>
      </c>
      <c r="E24" s="26">
        <v>4</v>
      </c>
      <c r="F24" s="26">
        <v>0</v>
      </c>
      <c r="G24" s="26">
        <v>1</v>
      </c>
      <c r="H24" s="26">
        <v>6</v>
      </c>
      <c r="I24" s="26">
        <v>3</v>
      </c>
      <c r="J24" s="26">
        <v>3</v>
      </c>
      <c r="K24" s="26">
        <v>0</v>
      </c>
      <c r="L24" s="26">
        <v>0</v>
      </c>
      <c r="M24" s="15">
        <f t="shared" si="1"/>
        <v>-0.33333333333333331</v>
      </c>
      <c r="N24" s="15">
        <f t="shared" si="0"/>
        <v>-0.25</v>
      </c>
      <c r="O24" s="15">
        <f t="shared" si="0"/>
        <v>-0.25</v>
      </c>
      <c r="P24" s="15" t="str">
        <f t="shared" si="0"/>
        <v>-</v>
      </c>
      <c r="Q24" s="15" t="str">
        <f t="shared" si="0"/>
        <v>-</v>
      </c>
    </row>
    <row r="25" spans="2:17" ht="20.100000000000001" customHeight="1" thickBot="1" x14ac:dyDescent="0.25">
      <c r="B25" s="6" t="s">
        <v>16</v>
      </c>
      <c r="C25" s="26">
        <v>4</v>
      </c>
      <c r="D25" s="26">
        <v>3</v>
      </c>
      <c r="E25" s="26">
        <v>1</v>
      </c>
      <c r="F25" s="26">
        <v>0</v>
      </c>
      <c r="G25" s="26">
        <v>0</v>
      </c>
      <c r="H25" s="26">
        <v>10</v>
      </c>
      <c r="I25" s="26">
        <v>8</v>
      </c>
      <c r="J25" s="26">
        <v>2</v>
      </c>
      <c r="K25" s="26">
        <v>0</v>
      </c>
      <c r="L25" s="26">
        <v>0</v>
      </c>
      <c r="M25" s="15">
        <f t="shared" si="1"/>
        <v>1.5</v>
      </c>
      <c r="N25" s="15">
        <f t="shared" si="0"/>
        <v>1.6666666666666667</v>
      </c>
      <c r="O25" s="15">
        <f t="shared" si="0"/>
        <v>1</v>
      </c>
      <c r="P25" s="15" t="str">
        <f t="shared" si="0"/>
        <v>-</v>
      </c>
      <c r="Q25" s="15" t="str">
        <f t="shared" si="0"/>
        <v>-</v>
      </c>
    </row>
    <row r="26" spans="2:17" ht="20.100000000000001" customHeight="1" thickBot="1" x14ac:dyDescent="0.25">
      <c r="B26" s="7" t="s">
        <v>17</v>
      </c>
      <c r="C26" s="26">
        <v>18</v>
      </c>
      <c r="D26" s="26">
        <v>6</v>
      </c>
      <c r="E26" s="26">
        <v>9</v>
      </c>
      <c r="F26" s="26">
        <v>2</v>
      </c>
      <c r="G26" s="26">
        <v>1</v>
      </c>
      <c r="H26" s="26">
        <v>22</v>
      </c>
      <c r="I26" s="26">
        <v>9</v>
      </c>
      <c r="J26" s="26">
        <v>10</v>
      </c>
      <c r="K26" s="26">
        <v>2</v>
      </c>
      <c r="L26" s="26">
        <v>1</v>
      </c>
      <c r="M26" s="15">
        <f t="shared" si="1"/>
        <v>0.22222222222222221</v>
      </c>
      <c r="N26" s="15">
        <f t="shared" si="0"/>
        <v>0.5</v>
      </c>
      <c r="O26" s="15">
        <f t="shared" si="0"/>
        <v>0.1111111111111111</v>
      </c>
      <c r="P26" s="15">
        <f t="shared" si="0"/>
        <v>0</v>
      </c>
      <c r="Q26" s="15">
        <f t="shared" si="0"/>
        <v>0</v>
      </c>
    </row>
    <row r="27" spans="2:17" ht="20.100000000000001" customHeight="1" thickBot="1" x14ac:dyDescent="0.25">
      <c r="B27" s="8" t="s">
        <v>18</v>
      </c>
      <c r="C27" s="26">
        <v>2</v>
      </c>
      <c r="D27" s="26">
        <v>1</v>
      </c>
      <c r="E27" s="26">
        <v>1</v>
      </c>
      <c r="F27" s="26">
        <v>0</v>
      </c>
      <c r="G27" s="26">
        <v>0</v>
      </c>
      <c r="H27" s="26">
        <v>2</v>
      </c>
      <c r="I27" s="26">
        <v>1</v>
      </c>
      <c r="J27" s="26">
        <v>1</v>
      </c>
      <c r="K27" s="26">
        <v>0</v>
      </c>
      <c r="L27" s="26">
        <v>0</v>
      </c>
      <c r="M27" s="15">
        <f t="shared" si="1"/>
        <v>0</v>
      </c>
      <c r="N27" s="15">
        <f t="shared" si="0"/>
        <v>0</v>
      </c>
      <c r="O27" s="15">
        <f t="shared" si="0"/>
        <v>0</v>
      </c>
      <c r="P27" s="15" t="str">
        <f t="shared" si="0"/>
        <v>-</v>
      </c>
      <c r="Q27" s="15" t="str">
        <f t="shared" si="0"/>
        <v>-</v>
      </c>
    </row>
    <row r="28" spans="2:17" ht="20.100000000000001" customHeight="1" thickBot="1" x14ac:dyDescent="0.25">
      <c r="B28" s="9" t="s">
        <v>19</v>
      </c>
      <c r="C28" s="13">
        <f>SUM(C11:C27)</f>
        <v>375</v>
      </c>
      <c r="D28" s="13">
        <f t="shared" ref="D28:K28" si="2">SUM(D11:D27)</f>
        <v>201</v>
      </c>
      <c r="E28" s="13">
        <f t="shared" si="2"/>
        <v>113</v>
      </c>
      <c r="F28" s="13">
        <f t="shared" si="2"/>
        <v>43</v>
      </c>
      <c r="G28" s="13">
        <f t="shared" si="2"/>
        <v>18</v>
      </c>
      <c r="H28" s="13">
        <f t="shared" si="2"/>
        <v>381</v>
      </c>
      <c r="I28" s="13">
        <f t="shared" si="2"/>
        <v>209</v>
      </c>
      <c r="J28" s="13">
        <f t="shared" si="2"/>
        <v>105</v>
      </c>
      <c r="K28" s="13">
        <f t="shared" si="2"/>
        <v>36</v>
      </c>
      <c r="L28" s="13">
        <f>SUM(L11:L27)</f>
        <v>31</v>
      </c>
      <c r="M28" s="16">
        <f t="shared" si="1"/>
        <v>1.6E-2</v>
      </c>
      <c r="N28" s="16">
        <f t="shared" si="0"/>
        <v>3.9800995024875621E-2</v>
      </c>
      <c r="O28" s="16">
        <f t="shared" si="0"/>
        <v>-7.0796460176991149E-2</v>
      </c>
      <c r="P28" s="16">
        <f t="shared" si="0"/>
        <v>-0.16279069767441862</v>
      </c>
      <c r="Q28" s="16">
        <f t="shared" si="0"/>
        <v>0.72222222222222221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2" spans="2:17" ht="44.25" customHeight="1" thickBot="1" x14ac:dyDescent="0.25">
      <c r="C32" s="53">
        <v>2018</v>
      </c>
      <c r="D32" s="53"/>
      <c r="E32" s="53"/>
      <c r="F32" s="53"/>
      <c r="G32" s="34"/>
      <c r="H32" s="54">
        <v>2019</v>
      </c>
      <c r="I32" s="53"/>
      <c r="J32" s="53"/>
      <c r="K32" s="53"/>
      <c r="L32" s="34"/>
      <c r="M32" s="54" t="s">
        <v>111</v>
      </c>
      <c r="N32" s="53"/>
      <c r="O32" s="53"/>
      <c r="P32" s="53"/>
      <c r="Q32" s="34"/>
    </row>
    <row r="33" spans="2:17" ht="44.25" customHeight="1" thickBot="1" x14ac:dyDescent="0.25">
      <c r="C33" s="44" t="s">
        <v>86</v>
      </c>
      <c r="D33" s="44"/>
      <c r="E33" s="44"/>
      <c r="F33" s="44"/>
      <c r="G33" s="45"/>
      <c r="H33" s="44" t="s">
        <v>86</v>
      </c>
      <c r="I33" s="44"/>
      <c r="J33" s="44"/>
      <c r="K33" s="44"/>
      <c r="L33" s="45"/>
      <c r="M33" s="44" t="s">
        <v>86</v>
      </c>
      <c r="N33" s="44"/>
      <c r="O33" s="44"/>
      <c r="P33" s="44"/>
      <c r="Q33" s="45"/>
    </row>
    <row r="34" spans="2:17" ht="44.25" customHeight="1" thickBot="1" x14ac:dyDescent="0.25">
      <c r="C34" s="11" t="s">
        <v>33</v>
      </c>
      <c r="D34" s="11" t="s">
        <v>87</v>
      </c>
      <c r="E34" s="11" t="s">
        <v>89</v>
      </c>
      <c r="F34" s="11" t="s">
        <v>88</v>
      </c>
      <c r="G34" s="11" t="s">
        <v>90</v>
      </c>
      <c r="H34" s="11" t="s">
        <v>33</v>
      </c>
      <c r="I34" s="11" t="s">
        <v>87</v>
      </c>
      <c r="J34" s="11" t="s">
        <v>89</v>
      </c>
      <c r="K34" s="11" t="s">
        <v>88</v>
      </c>
      <c r="L34" s="11" t="s">
        <v>90</v>
      </c>
      <c r="M34" s="11" t="s">
        <v>33</v>
      </c>
      <c r="N34" s="11" t="s">
        <v>87</v>
      </c>
      <c r="O34" s="11" t="s">
        <v>89</v>
      </c>
      <c r="P34" s="11" t="s">
        <v>88</v>
      </c>
      <c r="Q34" s="11" t="s">
        <v>90</v>
      </c>
    </row>
    <row r="35" spans="2:17" ht="20.100000000000001" customHeight="1" thickBot="1" x14ac:dyDescent="0.25">
      <c r="B35" s="5" t="s">
        <v>2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15" t="str">
        <f>IF(C35=0,"-",IF(H35=0,"-",(H35-C35)/C35))</f>
        <v>-</v>
      </c>
      <c r="N35" s="15" t="str">
        <f t="shared" ref="N35:N52" si="3">IF(D35=0,"-",IF(I35=0,"-",(I35-D35)/D35))</f>
        <v>-</v>
      </c>
      <c r="O35" s="15" t="str">
        <f t="shared" ref="O35:O52" si="4">IF(E35=0,"-",IF(J35=0,"-",(J35-E35)/E35))</f>
        <v>-</v>
      </c>
      <c r="P35" s="15" t="str">
        <f t="shared" ref="P35:P52" si="5">IF(F35=0,"-",IF(K35=0,"-",(K35-F35)/F35))</f>
        <v>-</v>
      </c>
      <c r="Q35" s="15" t="str">
        <f t="shared" ref="Q35:Q52" si="6">IF(G35=0,"-",IF(L35=0,"-",(L35-G35)/G35))</f>
        <v>-</v>
      </c>
    </row>
    <row r="36" spans="2:17" ht="20.100000000000001" customHeight="1" thickBot="1" x14ac:dyDescent="0.25">
      <c r="B36" s="6" t="s">
        <v>3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15" t="str">
        <f t="shared" ref="M36:M52" si="7">IF(C36=0,"-",IF(H36=0,"-",(H36-C36)/C36))</f>
        <v>-</v>
      </c>
      <c r="N36" s="15" t="str">
        <f t="shared" si="3"/>
        <v>-</v>
      </c>
      <c r="O36" s="15" t="str">
        <f t="shared" si="4"/>
        <v>-</v>
      </c>
      <c r="P36" s="15" t="str">
        <f t="shared" si="5"/>
        <v>-</v>
      </c>
      <c r="Q36" s="15" t="str">
        <f t="shared" si="6"/>
        <v>-</v>
      </c>
    </row>
    <row r="37" spans="2:17" ht="20.100000000000001" customHeight="1" thickBot="1" x14ac:dyDescent="0.25">
      <c r="B37" s="6" t="s">
        <v>4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15" t="str">
        <f t="shared" si="7"/>
        <v>-</v>
      </c>
      <c r="N37" s="15" t="str">
        <f t="shared" si="3"/>
        <v>-</v>
      </c>
      <c r="O37" s="15" t="str">
        <f t="shared" si="4"/>
        <v>-</v>
      </c>
      <c r="P37" s="15" t="str">
        <f t="shared" si="5"/>
        <v>-</v>
      </c>
      <c r="Q37" s="15" t="str">
        <f t="shared" si="6"/>
        <v>-</v>
      </c>
    </row>
    <row r="38" spans="2:17" ht="20.100000000000001" customHeight="1" thickBot="1" x14ac:dyDescent="0.25">
      <c r="B38" s="6" t="s">
        <v>5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15" t="str">
        <f t="shared" si="7"/>
        <v>-</v>
      </c>
      <c r="N38" s="15" t="str">
        <f t="shared" si="3"/>
        <v>-</v>
      </c>
      <c r="O38" s="15" t="str">
        <f t="shared" si="4"/>
        <v>-</v>
      </c>
      <c r="P38" s="15" t="str">
        <f t="shared" si="5"/>
        <v>-</v>
      </c>
      <c r="Q38" s="15" t="str">
        <f t="shared" si="6"/>
        <v>-</v>
      </c>
    </row>
    <row r="39" spans="2:17" ht="20.100000000000001" customHeight="1" thickBot="1" x14ac:dyDescent="0.25">
      <c r="B39" s="6" t="s">
        <v>6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15" t="str">
        <f t="shared" si="7"/>
        <v>-</v>
      </c>
      <c r="N39" s="15" t="str">
        <f t="shared" si="3"/>
        <v>-</v>
      </c>
      <c r="O39" s="15" t="str">
        <f t="shared" si="4"/>
        <v>-</v>
      </c>
      <c r="P39" s="15" t="str">
        <f t="shared" si="5"/>
        <v>-</v>
      </c>
      <c r="Q39" s="15" t="str">
        <f t="shared" si="6"/>
        <v>-</v>
      </c>
    </row>
    <row r="40" spans="2:17" ht="20.100000000000001" customHeight="1" thickBot="1" x14ac:dyDescent="0.25">
      <c r="B40" s="6" t="s">
        <v>7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15" t="str">
        <f t="shared" si="7"/>
        <v>-</v>
      </c>
      <c r="N40" s="15" t="str">
        <f t="shared" si="3"/>
        <v>-</v>
      </c>
      <c r="O40" s="15" t="str">
        <f t="shared" si="4"/>
        <v>-</v>
      </c>
      <c r="P40" s="15" t="str">
        <f t="shared" si="5"/>
        <v>-</v>
      </c>
      <c r="Q40" s="15" t="str">
        <f t="shared" si="6"/>
        <v>-</v>
      </c>
    </row>
    <row r="41" spans="2:17" ht="20.100000000000001" customHeight="1" thickBot="1" x14ac:dyDescent="0.25">
      <c r="B41" s="6" t="s">
        <v>8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15" t="str">
        <f t="shared" si="7"/>
        <v>-</v>
      </c>
      <c r="N41" s="15" t="str">
        <f t="shared" si="3"/>
        <v>-</v>
      </c>
      <c r="O41" s="15" t="str">
        <f t="shared" si="4"/>
        <v>-</v>
      </c>
      <c r="P41" s="15" t="str">
        <f t="shared" si="5"/>
        <v>-</v>
      </c>
      <c r="Q41" s="15" t="str">
        <f t="shared" si="6"/>
        <v>-</v>
      </c>
    </row>
    <row r="42" spans="2:17" ht="20.100000000000001" customHeight="1" thickBot="1" x14ac:dyDescent="0.25">
      <c r="B42" s="6" t="s">
        <v>9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15" t="str">
        <f t="shared" si="7"/>
        <v>-</v>
      </c>
      <c r="N42" s="15" t="str">
        <f t="shared" si="3"/>
        <v>-</v>
      </c>
      <c r="O42" s="15" t="str">
        <f t="shared" si="4"/>
        <v>-</v>
      </c>
      <c r="P42" s="15" t="str">
        <f t="shared" si="5"/>
        <v>-</v>
      </c>
      <c r="Q42" s="15" t="str">
        <f t="shared" si="6"/>
        <v>-</v>
      </c>
    </row>
    <row r="43" spans="2:17" ht="20.100000000000001" customHeight="1" thickBot="1" x14ac:dyDescent="0.25">
      <c r="B43" s="6" t="s">
        <v>10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1</v>
      </c>
      <c r="I43" s="26">
        <v>1</v>
      </c>
      <c r="J43" s="26">
        <v>0</v>
      </c>
      <c r="K43" s="26">
        <v>0</v>
      </c>
      <c r="L43" s="26">
        <v>0</v>
      </c>
      <c r="M43" s="15" t="str">
        <f t="shared" si="7"/>
        <v>-</v>
      </c>
      <c r="N43" s="15" t="str">
        <f t="shared" si="3"/>
        <v>-</v>
      </c>
      <c r="O43" s="15" t="str">
        <f t="shared" si="4"/>
        <v>-</v>
      </c>
      <c r="P43" s="15" t="str">
        <f t="shared" si="5"/>
        <v>-</v>
      </c>
      <c r="Q43" s="15" t="str">
        <f t="shared" si="6"/>
        <v>-</v>
      </c>
    </row>
    <row r="44" spans="2:17" ht="20.100000000000001" customHeight="1" thickBot="1" x14ac:dyDescent="0.25">
      <c r="B44" s="6" t="s">
        <v>11</v>
      </c>
      <c r="C44" s="26">
        <v>3</v>
      </c>
      <c r="D44" s="26">
        <v>0</v>
      </c>
      <c r="E44" s="26">
        <v>0</v>
      </c>
      <c r="F44" s="26">
        <v>3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15" t="str">
        <f t="shared" si="7"/>
        <v>-</v>
      </c>
      <c r="N44" s="15" t="str">
        <f t="shared" si="3"/>
        <v>-</v>
      </c>
      <c r="O44" s="15" t="str">
        <f t="shared" si="4"/>
        <v>-</v>
      </c>
      <c r="P44" s="15" t="str">
        <f t="shared" si="5"/>
        <v>-</v>
      </c>
      <c r="Q44" s="15" t="str">
        <f t="shared" si="6"/>
        <v>-</v>
      </c>
    </row>
    <row r="45" spans="2:17" ht="20.100000000000001" customHeight="1" thickBot="1" x14ac:dyDescent="0.25">
      <c r="B45" s="6" t="s">
        <v>12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15" t="str">
        <f t="shared" si="7"/>
        <v>-</v>
      </c>
      <c r="N45" s="15" t="str">
        <f t="shared" si="3"/>
        <v>-</v>
      </c>
      <c r="O45" s="15" t="str">
        <f t="shared" si="4"/>
        <v>-</v>
      </c>
      <c r="P45" s="15" t="str">
        <f t="shared" si="5"/>
        <v>-</v>
      </c>
      <c r="Q45" s="15" t="str">
        <f t="shared" si="6"/>
        <v>-</v>
      </c>
    </row>
    <row r="46" spans="2:17" ht="20.100000000000001" customHeight="1" thickBot="1" x14ac:dyDescent="0.25">
      <c r="B46" s="6" t="s">
        <v>13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15" t="str">
        <f t="shared" si="7"/>
        <v>-</v>
      </c>
      <c r="N46" s="15" t="str">
        <f t="shared" si="3"/>
        <v>-</v>
      </c>
      <c r="O46" s="15" t="str">
        <f t="shared" si="4"/>
        <v>-</v>
      </c>
      <c r="P46" s="15" t="str">
        <f t="shared" si="5"/>
        <v>-</v>
      </c>
      <c r="Q46" s="15" t="str">
        <f t="shared" si="6"/>
        <v>-</v>
      </c>
    </row>
    <row r="47" spans="2:17" ht="20.100000000000001" customHeight="1" thickBot="1" x14ac:dyDescent="0.25">
      <c r="B47" s="6" t="s">
        <v>14</v>
      </c>
      <c r="C47" s="26">
        <v>1</v>
      </c>
      <c r="D47" s="26">
        <v>0</v>
      </c>
      <c r="E47" s="26">
        <v>0</v>
      </c>
      <c r="F47" s="26">
        <v>0</v>
      </c>
      <c r="G47" s="26">
        <v>1</v>
      </c>
      <c r="H47" s="26">
        <v>2</v>
      </c>
      <c r="I47" s="26">
        <v>0</v>
      </c>
      <c r="J47" s="26">
        <v>1</v>
      </c>
      <c r="K47" s="26">
        <v>1</v>
      </c>
      <c r="L47" s="26">
        <v>0</v>
      </c>
      <c r="M47" s="15">
        <f t="shared" si="7"/>
        <v>1</v>
      </c>
      <c r="N47" s="15" t="str">
        <f t="shared" si="3"/>
        <v>-</v>
      </c>
      <c r="O47" s="15" t="str">
        <f t="shared" si="4"/>
        <v>-</v>
      </c>
      <c r="P47" s="15" t="str">
        <f t="shared" si="5"/>
        <v>-</v>
      </c>
      <c r="Q47" s="15" t="str">
        <f t="shared" si="6"/>
        <v>-</v>
      </c>
    </row>
    <row r="48" spans="2:17" ht="20.100000000000001" customHeight="1" thickBot="1" x14ac:dyDescent="0.25">
      <c r="B48" s="6" t="s">
        <v>15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15" t="str">
        <f t="shared" si="7"/>
        <v>-</v>
      </c>
      <c r="N48" s="15" t="str">
        <f t="shared" si="3"/>
        <v>-</v>
      </c>
      <c r="O48" s="15" t="str">
        <f t="shared" si="4"/>
        <v>-</v>
      </c>
      <c r="P48" s="15" t="str">
        <f t="shared" si="5"/>
        <v>-</v>
      </c>
      <c r="Q48" s="15" t="str">
        <f t="shared" si="6"/>
        <v>-</v>
      </c>
    </row>
    <row r="49" spans="2:17" ht="20.100000000000001" customHeight="1" thickBot="1" x14ac:dyDescent="0.25">
      <c r="B49" s="6" t="s">
        <v>16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15" t="str">
        <f t="shared" si="7"/>
        <v>-</v>
      </c>
      <c r="N49" s="15" t="str">
        <f t="shared" si="3"/>
        <v>-</v>
      </c>
      <c r="O49" s="15" t="str">
        <f t="shared" si="4"/>
        <v>-</v>
      </c>
      <c r="P49" s="15" t="str">
        <f t="shared" si="5"/>
        <v>-</v>
      </c>
      <c r="Q49" s="15" t="str">
        <f t="shared" si="6"/>
        <v>-</v>
      </c>
    </row>
    <row r="50" spans="2:17" ht="20.100000000000001" customHeight="1" thickBot="1" x14ac:dyDescent="0.25">
      <c r="B50" s="7" t="s">
        <v>17</v>
      </c>
      <c r="C50" s="26">
        <v>1</v>
      </c>
      <c r="D50" s="26">
        <v>0</v>
      </c>
      <c r="E50" s="26">
        <v>0</v>
      </c>
      <c r="F50" s="26">
        <v>1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15" t="str">
        <f t="shared" si="7"/>
        <v>-</v>
      </c>
      <c r="N50" s="15" t="str">
        <f t="shared" si="3"/>
        <v>-</v>
      </c>
      <c r="O50" s="15" t="str">
        <f t="shared" si="4"/>
        <v>-</v>
      </c>
      <c r="P50" s="15" t="str">
        <f t="shared" si="5"/>
        <v>-</v>
      </c>
      <c r="Q50" s="15" t="str">
        <f t="shared" si="6"/>
        <v>-</v>
      </c>
    </row>
    <row r="51" spans="2:17" ht="20.100000000000001" customHeight="1" thickBot="1" x14ac:dyDescent="0.25">
      <c r="B51" s="8" t="s">
        <v>18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15" t="str">
        <f t="shared" si="7"/>
        <v>-</v>
      </c>
      <c r="N51" s="15" t="str">
        <f t="shared" si="3"/>
        <v>-</v>
      </c>
      <c r="O51" s="15" t="str">
        <f t="shared" si="4"/>
        <v>-</v>
      </c>
      <c r="P51" s="15" t="str">
        <f t="shared" si="5"/>
        <v>-</v>
      </c>
      <c r="Q51" s="15" t="str">
        <f t="shared" si="6"/>
        <v>-</v>
      </c>
    </row>
    <row r="52" spans="2:17" ht="20.100000000000001" customHeight="1" thickBot="1" x14ac:dyDescent="0.25">
      <c r="B52" s="9" t="s">
        <v>19</v>
      </c>
      <c r="C52" s="13">
        <f>SUM(C35:C51)</f>
        <v>5</v>
      </c>
      <c r="D52" s="13">
        <f t="shared" ref="D52:L52" si="8">SUM(D35:D51)</f>
        <v>0</v>
      </c>
      <c r="E52" s="13">
        <f t="shared" si="8"/>
        <v>0</v>
      </c>
      <c r="F52" s="13">
        <f t="shared" si="8"/>
        <v>4</v>
      </c>
      <c r="G52" s="13">
        <f t="shared" si="8"/>
        <v>1</v>
      </c>
      <c r="H52" s="13">
        <f t="shared" si="8"/>
        <v>3</v>
      </c>
      <c r="I52" s="13">
        <f t="shared" si="8"/>
        <v>1</v>
      </c>
      <c r="J52" s="13">
        <f t="shared" si="8"/>
        <v>1</v>
      </c>
      <c r="K52" s="13">
        <f t="shared" si="8"/>
        <v>1</v>
      </c>
      <c r="L52" s="13">
        <f t="shared" si="8"/>
        <v>0</v>
      </c>
      <c r="M52" s="16">
        <f t="shared" si="7"/>
        <v>-0.4</v>
      </c>
      <c r="N52" s="16" t="str">
        <f t="shared" si="3"/>
        <v>-</v>
      </c>
      <c r="O52" s="16" t="str">
        <f t="shared" si="4"/>
        <v>-</v>
      </c>
      <c r="P52" s="16">
        <f t="shared" si="5"/>
        <v>-0.75</v>
      </c>
      <c r="Q52" s="16" t="str">
        <f t="shared" si="6"/>
        <v>-</v>
      </c>
    </row>
    <row r="53" spans="2:17" x14ac:dyDescent="0.2">
      <c r="C53" s="23"/>
      <c r="D53" s="23"/>
      <c r="E53" s="23"/>
      <c r="F53" s="23"/>
      <c r="G53" s="23"/>
      <c r="H53" s="23"/>
      <c r="I53" s="23"/>
      <c r="J53" s="23"/>
      <c r="K53" s="23"/>
      <c r="L53" s="23"/>
    </row>
  </sheetData>
  <mergeCells count="12">
    <mergeCell ref="C9:G9"/>
    <mergeCell ref="H9:L9"/>
    <mergeCell ref="M9:Q9"/>
    <mergeCell ref="C8:G8"/>
    <mergeCell ref="H8:L8"/>
    <mergeCell ref="M8:Q8"/>
    <mergeCell ref="C32:G32"/>
    <mergeCell ref="H32:L32"/>
    <mergeCell ref="M32:Q32"/>
    <mergeCell ref="C33:G33"/>
    <mergeCell ref="H33:L33"/>
    <mergeCell ref="M33:Q3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Z54"/>
  <sheetViews>
    <sheetView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75" bestFit="1" customWidth="1"/>
    <col min="4" max="4" width="10.75" bestFit="1" customWidth="1"/>
    <col min="5" max="5" width="12.625" bestFit="1" customWidth="1"/>
    <col min="6" max="6" width="9.625" bestFit="1" customWidth="1"/>
    <col min="7" max="8" width="10.75" customWidth="1"/>
    <col min="9" max="9" width="12.375" customWidth="1"/>
    <col min="10" max="10" width="10.75" customWidth="1"/>
    <col min="11" max="11" width="8.75" bestFit="1" customWidth="1"/>
    <col min="12" max="12" width="10.75" bestFit="1" customWidth="1"/>
    <col min="13" max="13" width="12.625" bestFit="1" customWidth="1"/>
    <col min="14" max="14" width="9.625" bestFit="1" customWidth="1"/>
    <col min="15" max="15" width="8.625" customWidth="1"/>
    <col min="16" max="16" width="10.75" bestFit="1" customWidth="1"/>
    <col min="17" max="17" width="12.625" bestFit="1" customWidth="1"/>
    <col min="18" max="18" width="8" bestFit="1" customWidth="1"/>
    <col min="19" max="19" width="8.625" customWidth="1"/>
    <col min="20" max="20" width="10.75" bestFit="1" customWidth="1"/>
    <col min="21" max="21" width="12.625" bestFit="1" customWidth="1"/>
    <col min="22" max="22" width="8" bestFit="1" customWidth="1"/>
    <col min="23" max="23" width="8.625" customWidth="1"/>
    <col min="24" max="24" width="10.75" bestFit="1" customWidth="1"/>
    <col min="25" max="25" width="12.625" bestFit="1" customWidth="1"/>
    <col min="26" max="26" width="8" bestFit="1" customWidth="1"/>
  </cols>
  <sheetData>
    <row r="8" spans="2:26" ht="14.25" customHeight="1" x14ac:dyDescent="0.2"/>
    <row r="9" spans="2:26" ht="44.25" customHeight="1" thickBot="1" x14ac:dyDescent="0.25">
      <c r="B9" s="57"/>
      <c r="C9" s="53">
        <v>2018</v>
      </c>
      <c r="D9" s="53"/>
      <c r="E9" s="53"/>
      <c r="F9" s="53"/>
      <c r="G9" s="53"/>
      <c r="H9" s="53"/>
      <c r="I9" s="53"/>
      <c r="J9" s="34"/>
      <c r="K9" s="54">
        <v>2019</v>
      </c>
      <c r="L9" s="53"/>
      <c r="M9" s="53"/>
      <c r="N9" s="53"/>
      <c r="O9" s="53"/>
      <c r="P9" s="53"/>
      <c r="Q9" s="53"/>
      <c r="R9" s="34"/>
      <c r="S9" s="35">
        <v>2018</v>
      </c>
      <c r="T9" s="35"/>
      <c r="U9" s="35"/>
      <c r="V9" s="35"/>
      <c r="W9" s="35">
        <v>2019</v>
      </c>
      <c r="X9" s="35"/>
      <c r="Y9" s="35"/>
      <c r="Z9" s="35"/>
    </row>
    <row r="10" spans="2:26" ht="44.25" customHeight="1" thickBot="1" x14ac:dyDescent="0.25">
      <c r="B10" s="57"/>
      <c r="C10" s="56" t="s">
        <v>96</v>
      </c>
      <c r="D10" s="55"/>
      <c r="E10" s="55"/>
      <c r="F10" s="55"/>
      <c r="G10" s="55" t="s">
        <v>97</v>
      </c>
      <c r="H10" s="55"/>
      <c r="I10" s="55"/>
      <c r="J10" s="55"/>
      <c r="K10" s="55" t="s">
        <v>96</v>
      </c>
      <c r="L10" s="55"/>
      <c r="M10" s="55"/>
      <c r="N10" s="55"/>
      <c r="O10" s="55" t="s">
        <v>97</v>
      </c>
      <c r="P10" s="55"/>
      <c r="Q10" s="55"/>
      <c r="R10" s="55"/>
      <c r="S10" s="55" t="s">
        <v>98</v>
      </c>
      <c r="T10" s="55"/>
      <c r="U10" s="55"/>
      <c r="V10" s="55"/>
      <c r="W10" s="55"/>
      <c r="X10" s="55"/>
      <c r="Y10" s="55"/>
      <c r="Z10" s="55"/>
    </row>
    <row r="11" spans="2:26" ht="44.25" customHeight="1" thickBot="1" x14ac:dyDescent="0.25">
      <c r="B11" s="57"/>
      <c r="C11" s="11" t="s">
        <v>33</v>
      </c>
      <c r="D11" s="11" t="s">
        <v>93</v>
      </c>
      <c r="E11" s="11" t="s">
        <v>94</v>
      </c>
      <c r="F11" s="11" t="s">
        <v>95</v>
      </c>
      <c r="G11" s="11" t="s">
        <v>33</v>
      </c>
      <c r="H11" s="11" t="s">
        <v>93</v>
      </c>
      <c r="I11" s="11" t="s">
        <v>94</v>
      </c>
      <c r="J11" s="11" t="s">
        <v>95</v>
      </c>
      <c r="K11" s="11" t="s">
        <v>33</v>
      </c>
      <c r="L11" s="11" t="s">
        <v>93</v>
      </c>
      <c r="M11" s="11" t="s">
        <v>94</v>
      </c>
      <c r="N11" s="11" t="s">
        <v>95</v>
      </c>
      <c r="O11" s="11" t="s">
        <v>33</v>
      </c>
      <c r="P11" s="11" t="s">
        <v>93</v>
      </c>
      <c r="Q11" s="11" t="s">
        <v>94</v>
      </c>
      <c r="R11" s="11" t="s">
        <v>95</v>
      </c>
      <c r="S11" s="11" t="s">
        <v>33</v>
      </c>
      <c r="T11" s="11" t="s">
        <v>93</v>
      </c>
      <c r="U11" s="11" t="s">
        <v>94</v>
      </c>
      <c r="V11" s="11" t="s">
        <v>95</v>
      </c>
      <c r="W11" s="11" t="s">
        <v>33</v>
      </c>
      <c r="X11" s="11" t="s">
        <v>93</v>
      </c>
      <c r="Y11" s="11" t="s">
        <v>94</v>
      </c>
      <c r="Z11" s="11" t="s">
        <v>95</v>
      </c>
    </row>
    <row r="12" spans="2:26" ht="20.100000000000001" customHeight="1" thickBot="1" x14ac:dyDescent="0.25">
      <c r="B12" s="5" t="s">
        <v>2</v>
      </c>
      <c r="C12" s="26">
        <v>77</v>
      </c>
      <c r="D12" s="26">
        <v>48</v>
      </c>
      <c r="E12" s="26">
        <v>25</v>
      </c>
      <c r="F12" s="26">
        <v>4</v>
      </c>
      <c r="G12" s="26">
        <v>18</v>
      </c>
      <c r="H12" s="26">
        <v>16</v>
      </c>
      <c r="I12" s="26">
        <v>2</v>
      </c>
      <c r="J12" s="26">
        <v>0</v>
      </c>
      <c r="K12" s="26">
        <v>82</v>
      </c>
      <c r="L12" s="26">
        <v>46</v>
      </c>
      <c r="M12" s="26">
        <v>28</v>
      </c>
      <c r="N12" s="26">
        <v>8</v>
      </c>
      <c r="O12" s="26">
        <v>13</v>
      </c>
      <c r="P12" s="26">
        <v>11</v>
      </c>
      <c r="Q12" s="26">
        <v>2</v>
      </c>
      <c r="R12" s="26">
        <v>0</v>
      </c>
      <c r="S12" s="26">
        <f>SUM(T12:V12)</f>
        <v>95</v>
      </c>
      <c r="T12" s="26">
        <f>SUM(D12,H12)</f>
        <v>64</v>
      </c>
      <c r="U12" s="26">
        <f t="shared" ref="U12:V12" si="0">SUM(E12,I12)</f>
        <v>27</v>
      </c>
      <c r="V12" s="26">
        <f t="shared" si="0"/>
        <v>4</v>
      </c>
      <c r="W12" s="26">
        <f>SUM(X12:Z12)</f>
        <v>95</v>
      </c>
      <c r="X12" s="26">
        <f>SUM(L12,P12)</f>
        <v>57</v>
      </c>
      <c r="Y12" s="26">
        <f t="shared" ref="Y12:Z12" si="1">SUM(M12,Q12)</f>
        <v>30</v>
      </c>
      <c r="Z12" s="26">
        <f t="shared" si="1"/>
        <v>8</v>
      </c>
    </row>
    <row r="13" spans="2:26" ht="20.100000000000001" customHeight="1" thickBot="1" x14ac:dyDescent="0.25">
      <c r="B13" s="6" t="s">
        <v>3</v>
      </c>
      <c r="C13" s="26">
        <v>6</v>
      </c>
      <c r="D13" s="26">
        <v>3</v>
      </c>
      <c r="E13" s="26">
        <v>1</v>
      </c>
      <c r="F13" s="26">
        <v>2</v>
      </c>
      <c r="G13" s="26">
        <v>0</v>
      </c>
      <c r="H13" s="26">
        <v>0</v>
      </c>
      <c r="I13" s="26">
        <v>0</v>
      </c>
      <c r="J13" s="26">
        <v>0</v>
      </c>
      <c r="K13" s="26">
        <v>4</v>
      </c>
      <c r="L13" s="26">
        <v>2</v>
      </c>
      <c r="M13" s="26">
        <v>1</v>
      </c>
      <c r="N13" s="26">
        <v>1</v>
      </c>
      <c r="O13" s="26">
        <v>0</v>
      </c>
      <c r="P13" s="26">
        <v>0</v>
      </c>
      <c r="Q13" s="26">
        <v>0</v>
      </c>
      <c r="R13" s="26">
        <v>0</v>
      </c>
      <c r="S13" s="26">
        <f t="shared" ref="S13:S28" si="2">SUM(T13:V13)</f>
        <v>6</v>
      </c>
      <c r="T13" s="26">
        <f t="shared" ref="T13:T28" si="3">SUM(D13,H13)</f>
        <v>3</v>
      </c>
      <c r="U13" s="26">
        <f t="shared" ref="U13:U28" si="4">SUM(E13,I13)</f>
        <v>1</v>
      </c>
      <c r="V13" s="26">
        <f t="shared" ref="V13:V28" si="5">SUM(F13,J13)</f>
        <v>2</v>
      </c>
      <c r="W13" s="26">
        <f t="shared" ref="W13:W28" si="6">SUM(X13:Z13)</f>
        <v>4</v>
      </c>
      <c r="X13" s="26">
        <f t="shared" ref="X13:X28" si="7">SUM(L13,P13)</f>
        <v>2</v>
      </c>
      <c r="Y13" s="26">
        <f t="shared" ref="Y13:Y28" si="8">SUM(M13,Q13)</f>
        <v>1</v>
      </c>
      <c r="Z13" s="26">
        <f t="shared" ref="Z13:Z28" si="9">SUM(N13,R13)</f>
        <v>1</v>
      </c>
    </row>
    <row r="14" spans="2:26" ht="20.100000000000001" customHeight="1" thickBot="1" x14ac:dyDescent="0.25">
      <c r="B14" s="6" t="s">
        <v>4</v>
      </c>
      <c r="C14" s="26">
        <v>9</v>
      </c>
      <c r="D14" s="26">
        <v>4</v>
      </c>
      <c r="E14" s="26">
        <v>1</v>
      </c>
      <c r="F14" s="26">
        <v>4</v>
      </c>
      <c r="G14" s="26">
        <v>0</v>
      </c>
      <c r="H14" s="26">
        <v>0</v>
      </c>
      <c r="I14" s="26">
        <v>0</v>
      </c>
      <c r="J14" s="26">
        <v>0</v>
      </c>
      <c r="K14" s="26">
        <v>16</v>
      </c>
      <c r="L14" s="26">
        <v>9</v>
      </c>
      <c r="M14" s="26">
        <v>6</v>
      </c>
      <c r="N14" s="26">
        <v>1</v>
      </c>
      <c r="O14" s="26">
        <v>0</v>
      </c>
      <c r="P14" s="26">
        <v>0</v>
      </c>
      <c r="Q14" s="26">
        <v>0</v>
      </c>
      <c r="R14" s="26">
        <v>0</v>
      </c>
      <c r="S14" s="26">
        <f t="shared" si="2"/>
        <v>9</v>
      </c>
      <c r="T14" s="26">
        <f t="shared" si="3"/>
        <v>4</v>
      </c>
      <c r="U14" s="26">
        <f t="shared" si="4"/>
        <v>1</v>
      </c>
      <c r="V14" s="26">
        <f t="shared" si="5"/>
        <v>4</v>
      </c>
      <c r="W14" s="26">
        <f t="shared" si="6"/>
        <v>16</v>
      </c>
      <c r="X14" s="26">
        <f t="shared" si="7"/>
        <v>9</v>
      </c>
      <c r="Y14" s="26">
        <f t="shared" si="8"/>
        <v>6</v>
      </c>
      <c r="Z14" s="26">
        <f t="shared" si="9"/>
        <v>1</v>
      </c>
    </row>
    <row r="15" spans="2:26" ht="20.100000000000001" customHeight="1" thickBot="1" x14ac:dyDescent="0.25">
      <c r="B15" s="6" t="s">
        <v>5</v>
      </c>
      <c r="C15" s="26">
        <v>3</v>
      </c>
      <c r="D15" s="26">
        <v>1</v>
      </c>
      <c r="E15" s="26">
        <v>1</v>
      </c>
      <c r="F15" s="26">
        <v>1</v>
      </c>
      <c r="G15" s="26">
        <v>0</v>
      </c>
      <c r="H15" s="26">
        <v>0</v>
      </c>
      <c r="I15" s="26">
        <v>0</v>
      </c>
      <c r="J15" s="26">
        <v>0</v>
      </c>
      <c r="K15" s="26">
        <v>6</v>
      </c>
      <c r="L15" s="26">
        <v>4</v>
      </c>
      <c r="M15" s="26">
        <v>1</v>
      </c>
      <c r="N15" s="26">
        <v>1</v>
      </c>
      <c r="O15" s="26">
        <v>0</v>
      </c>
      <c r="P15" s="26">
        <v>0</v>
      </c>
      <c r="Q15" s="26">
        <v>0</v>
      </c>
      <c r="R15" s="26">
        <v>0</v>
      </c>
      <c r="S15" s="26">
        <f t="shared" si="2"/>
        <v>3</v>
      </c>
      <c r="T15" s="26">
        <f t="shared" si="3"/>
        <v>1</v>
      </c>
      <c r="U15" s="26">
        <f t="shared" si="4"/>
        <v>1</v>
      </c>
      <c r="V15" s="26">
        <f t="shared" si="5"/>
        <v>1</v>
      </c>
      <c r="W15" s="26">
        <f t="shared" si="6"/>
        <v>6</v>
      </c>
      <c r="X15" s="26">
        <f t="shared" si="7"/>
        <v>4</v>
      </c>
      <c r="Y15" s="26">
        <f t="shared" si="8"/>
        <v>1</v>
      </c>
      <c r="Z15" s="26">
        <f t="shared" si="9"/>
        <v>1</v>
      </c>
    </row>
    <row r="16" spans="2:26" ht="20.100000000000001" customHeight="1" thickBot="1" x14ac:dyDescent="0.25">
      <c r="B16" s="6" t="s">
        <v>6</v>
      </c>
      <c r="C16" s="26">
        <v>15</v>
      </c>
      <c r="D16" s="26">
        <v>10</v>
      </c>
      <c r="E16" s="26">
        <v>2</v>
      </c>
      <c r="F16" s="26">
        <v>3</v>
      </c>
      <c r="G16" s="26">
        <v>0</v>
      </c>
      <c r="H16" s="26">
        <v>0</v>
      </c>
      <c r="I16" s="26">
        <v>0</v>
      </c>
      <c r="J16" s="26">
        <v>0</v>
      </c>
      <c r="K16" s="26">
        <v>12</v>
      </c>
      <c r="L16" s="26">
        <v>9</v>
      </c>
      <c r="M16" s="26">
        <v>1</v>
      </c>
      <c r="N16" s="26">
        <v>2</v>
      </c>
      <c r="O16" s="26">
        <v>3</v>
      </c>
      <c r="P16" s="26">
        <v>3</v>
      </c>
      <c r="Q16" s="26">
        <v>0</v>
      </c>
      <c r="R16" s="26">
        <v>0</v>
      </c>
      <c r="S16" s="26">
        <f t="shared" si="2"/>
        <v>15</v>
      </c>
      <c r="T16" s="26">
        <f t="shared" si="3"/>
        <v>10</v>
      </c>
      <c r="U16" s="26">
        <f t="shared" si="4"/>
        <v>2</v>
      </c>
      <c r="V16" s="26">
        <f t="shared" si="5"/>
        <v>3</v>
      </c>
      <c r="W16" s="26">
        <f t="shared" si="6"/>
        <v>15</v>
      </c>
      <c r="X16" s="26">
        <f t="shared" si="7"/>
        <v>12</v>
      </c>
      <c r="Y16" s="26">
        <f t="shared" si="8"/>
        <v>1</v>
      </c>
      <c r="Z16" s="26">
        <f t="shared" si="9"/>
        <v>2</v>
      </c>
    </row>
    <row r="17" spans="2:26" ht="20.100000000000001" customHeight="1" thickBot="1" x14ac:dyDescent="0.25">
      <c r="B17" s="6" t="s">
        <v>7</v>
      </c>
      <c r="C17" s="26">
        <v>2</v>
      </c>
      <c r="D17" s="26">
        <v>1</v>
      </c>
      <c r="E17" s="26">
        <v>1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1</v>
      </c>
      <c r="L17" s="26">
        <v>1</v>
      </c>
      <c r="M17" s="26">
        <v>0</v>
      </c>
      <c r="N17" s="26">
        <v>0</v>
      </c>
      <c r="O17" s="26">
        <v>1</v>
      </c>
      <c r="P17" s="26">
        <v>1</v>
      </c>
      <c r="Q17" s="26">
        <v>0</v>
      </c>
      <c r="R17" s="26">
        <v>0</v>
      </c>
      <c r="S17" s="26">
        <f t="shared" si="2"/>
        <v>2</v>
      </c>
      <c r="T17" s="26">
        <f t="shared" si="3"/>
        <v>1</v>
      </c>
      <c r="U17" s="26">
        <f t="shared" si="4"/>
        <v>1</v>
      </c>
      <c r="V17" s="26">
        <f t="shared" si="5"/>
        <v>0</v>
      </c>
      <c r="W17" s="26">
        <f t="shared" si="6"/>
        <v>2</v>
      </c>
      <c r="X17" s="26">
        <f t="shared" si="7"/>
        <v>2</v>
      </c>
      <c r="Y17" s="26">
        <f t="shared" si="8"/>
        <v>0</v>
      </c>
      <c r="Z17" s="26">
        <f t="shared" si="9"/>
        <v>0</v>
      </c>
    </row>
    <row r="18" spans="2:26" ht="20.100000000000001" customHeight="1" thickBot="1" x14ac:dyDescent="0.25">
      <c r="B18" s="6" t="s">
        <v>8</v>
      </c>
      <c r="C18" s="26">
        <v>21</v>
      </c>
      <c r="D18" s="26">
        <v>12</v>
      </c>
      <c r="E18" s="26">
        <v>7</v>
      </c>
      <c r="F18" s="26">
        <v>2</v>
      </c>
      <c r="G18" s="26">
        <v>1</v>
      </c>
      <c r="H18" s="26">
        <v>1</v>
      </c>
      <c r="I18" s="26">
        <v>0</v>
      </c>
      <c r="J18" s="26">
        <v>0</v>
      </c>
      <c r="K18" s="26">
        <v>18</v>
      </c>
      <c r="L18" s="26">
        <v>12</v>
      </c>
      <c r="M18" s="26">
        <v>6</v>
      </c>
      <c r="N18" s="26">
        <v>0</v>
      </c>
      <c r="O18" s="26">
        <v>2</v>
      </c>
      <c r="P18" s="26">
        <v>2</v>
      </c>
      <c r="Q18" s="26">
        <v>0</v>
      </c>
      <c r="R18" s="26">
        <v>0</v>
      </c>
      <c r="S18" s="26">
        <f t="shared" si="2"/>
        <v>22</v>
      </c>
      <c r="T18" s="26">
        <f t="shared" si="3"/>
        <v>13</v>
      </c>
      <c r="U18" s="26">
        <f t="shared" si="4"/>
        <v>7</v>
      </c>
      <c r="V18" s="26">
        <f t="shared" si="5"/>
        <v>2</v>
      </c>
      <c r="W18" s="26">
        <f t="shared" si="6"/>
        <v>20</v>
      </c>
      <c r="X18" s="26">
        <f t="shared" si="7"/>
        <v>14</v>
      </c>
      <c r="Y18" s="26">
        <f t="shared" si="8"/>
        <v>6</v>
      </c>
      <c r="Z18" s="26">
        <f t="shared" si="9"/>
        <v>0</v>
      </c>
    </row>
    <row r="19" spans="2:26" ht="20.100000000000001" customHeight="1" thickBot="1" x14ac:dyDescent="0.25">
      <c r="B19" s="6" t="s">
        <v>9</v>
      </c>
      <c r="C19" s="26">
        <v>10</v>
      </c>
      <c r="D19" s="26">
        <v>5</v>
      </c>
      <c r="E19" s="26">
        <v>3</v>
      </c>
      <c r="F19" s="26">
        <v>2</v>
      </c>
      <c r="G19" s="26">
        <v>0</v>
      </c>
      <c r="H19" s="26">
        <v>0</v>
      </c>
      <c r="I19" s="26">
        <v>0</v>
      </c>
      <c r="J19" s="26">
        <v>0</v>
      </c>
      <c r="K19" s="26">
        <v>7</v>
      </c>
      <c r="L19" s="26">
        <v>3</v>
      </c>
      <c r="M19" s="26">
        <v>3</v>
      </c>
      <c r="N19" s="26">
        <v>1</v>
      </c>
      <c r="O19" s="26">
        <v>2</v>
      </c>
      <c r="P19" s="26">
        <v>1</v>
      </c>
      <c r="Q19" s="26">
        <v>1</v>
      </c>
      <c r="R19" s="26">
        <v>0</v>
      </c>
      <c r="S19" s="26">
        <f t="shared" si="2"/>
        <v>10</v>
      </c>
      <c r="T19" s="26">
        <f t="shared" si="3"/>
        <v>5</v>
      </c>
      <c r="U19" s="26">
        <f t="shared" si="4"/>
        <v>3</v>
      </c>
      <c r="V19" s="26">
        <f t="shared" si="5"/>
        <v>2</v>
      </c>
      <c r="W19" s="26">
        <f t="shared" si="6"/>
        <v>9</v>
      </c>
      <c r="X19" s="26">
        <f t="shared" si="7"/>
        <v>4</v>
      </c>
      <c r="Y19" s="26">
        <f t="shared" si="8"/>
        <v>4</v>
      </c>
      <c r="Z19" s="26">
        <f t="shared" si="9"/>
        <v>1</v>
      </c>
    </row>
    <row r="20" spans="2:26" ht="20.100000000000001" customHeight="1" thickBot="1" x14ac:dyDescent="0.25">
      <c r="B20" s="6" t="s">
        <v>10</v>
      </c>
      <c r="C20" s="26">
        <v>44</v>
      </c>
      <c r="D20" s="26">
        <v>29</v>
      </c>
      <c r="E20" s="26">
        <v>4</v>
      </c>
      <c r="F20" s="26">
        <v>11</v>
      </c>
      <c r="G20" s="26">
        <v>16</v>
      </c>
      <c r="H20" s="26">
        <v>15</v>
      </c>
      <c r="I20" s="26">
        <v>1</v>
      </c>
      <c r="J20" s="26">
        <v>0</v>
      </c>
      <c r="K20" s="26">
        <v>49</v>
      </c>
      <c r="L20" s="26">
        <v>31</v>
      </c>
      <c r="M20" s="26">
        <v>5</v>
      </c>
      <c r="N20" s="26">
        <v>13</v>
      </c>
      <c r="O20" s="26">
        <v>18</v>
      </c>
      <c r="P20" s="26">
        <v>13</v>
      </c>
      <c r="Q20" s="26">
        <v>5</v>
      </c>
      <c r="R20" s="26">
        <v>0</v>
      </c>
      <c r="S20" s="26">
        <f t="shared" si="2"/>
        <v>60</v>
      </c>
      <c r="T20" s="26">
        <f t="shared" si="3"/>
        <v>44</v>
      </c>
      <c r="U20" s="26">
        <f t="shared" si="4"/>
        <v>5</v>
      </c>
      <c r="V20" s="26">
        <f t="shared" si="5"/>
        <v>11</v>
      </c>
      <c r="W20" s="26">
        <f t="shared" si="6"/>
        <v>67</v>
      </c>
      <c r="X20" s="26">
        <f t="shared" si="7"/>
        <v>44</v>
      </c>
      <c r="Y20" s="26">
        <f t="shared" si="8"/>
        <v>10</v>
      </c>
      <c r="Z20" s="26">
        <f t="shared" si="9"/>
        <v>13</v>
      </c>
    </row>
    <row r="21" spans="2:26" ht="20.100000000000001" customHeight="1" thickBot="1" x14ac:dyDescent="0.25">
      <c r="B21" s="6" t="s">
        <v>11</v>
      </c>
      <c r="C21" s="26">
        <v>45</v>
      </c>
      <c r="D21" s="26">
        <v>36</v>
      </c>
      <c r="E21" s="26">
        <v>5</v>
      </c>
      <c r="F21" s="26">
        <v>4</v>
      </c>
      <c r="G21" s="26">
        <v>10</v>
      </c>
      <c r="H21" s="26">
        <v>8</v>
      </c>
      <c r="I21" s="26">
        <v>2</v>
      </c>
      <c r="J21" s="26">
        <v>0</v>
      </c>
      <c r="K21" s="26">
        <v>35</v>
      </c>
      <c r="L21" s="26">
        <v>24</v>
      </c>
      <c r="M21" s="26">
        <v>5</v>
      </c>
      <c r="N21" s="26">
        <v>6</v>
      </c>
      <c r="O21" s="26">
        <v>13</v>
      </c>
      <c r="P21" s="26">
        <v>12</v>
      </c>
      <c r="Q21" s="26">
        <v>1</v>
      </c>
      <c r="R21" s="26">
        <v>0</v>
      </c>
      <c r="S21" s="26">
        <f t="shared" si="2"/>
        <v>55</v>
      </c>
      <c r="T21" s="26">
        <f t="shared" si="3"/>
        <v>44</v>
      </c>
      <c r="U21" s="26">
        <f t="shared" si="4"/>
        <v>7</v>
      </c>
      <c r="V21" s="26">
        <f t="shared" si="5"/>
        <v>4</v>
      </c>
      <c r="W21" s="26">
        <f t="shared" si="6"/>
        <v>48</v>
      </c>
      <c r="X21" s="26">
        <f t="shared" si="7"/>
        <v>36</v>
      </c>
      <c r="Y21" s="26">
        <f t="shared" si="8"/>
        <v>6</v>
      </c>
      <c r="Z21" s="26">
        <f t="shared" si="9"/>
        <v>6</v>
      </c>
    </row>
    <row r="22" spans="2:26" ht="20.100000000000001" customHeight="1" thickBot="1" x14ac:dyDescent="0.25">
      <c r="B22" s="6" t="s">
        <v>12</v>
      </c>
      <c r="C22" s="26">
        <v>1</v>
      </c>
      <c r="D22" s="26">
        <v>0</v>
      </c>
      <c r="E22" s="26">
        <v>0</v>
      </c>
      <c r="F22" s="26">
        <v>1</v>
      </c>
      <c r="G22" s="26">
        <v>0</v>
      </c>
      <c r="H22" s="26">
        <v>0</v>
      </c>
      <c r="I22" s="26">
        <v>0</v>
      </c>
      <c r="J22" s="26">
        <v>0</v>
      </c>
      <c r="K22" s="26">
        <v>2</v>
      </c>
      <c r="L22" s="26">
        <v>2</v>
      </c>
      <c r="M22" s="26">
        <v>0</v>
      </c>
      <c r="N22" s="26">
        <v>0</v>
      </c>
      <c r="O22" s="26">
        <v>1</v>
      </c>
      <c r="P22" s="26">
        <v>1</v>
      </c>
      <c r="Q22" s="26">
        <v>0</v>
      </c>
      <c r="R22" s="26">
        <v>0</v>
      </c>
      <c r="S22" s="26">
        <f t="shared" si="2"/>
        <v>1</v>
      </c>
      <c r="T22" s="26">
        <f t="shared" si="3"/>
        <v>0</v>
      </c>
      <c r="U22" s="26">
        <f t="shared" si="4"/>
        <v>0</v>
      </c>
      <c r="V22" s="26">
        <f t="shared" si="5"/>
        <v>1</v>
      </c>
      <c r="W22" s="26">
        <f t="shared" si="6"/>
        <v>3</v>
      </c>
      <c r="X22" s="26">
        <f t="shared" si="7"/>
        <v>3</v>
      </c>
      <c r="Y22" s="26">
        <f t="shared" si="8"/>
        <v>0</v>
      </c>
      <c r="Z22" s="26">
        <f t="shared" si="9"/>
        <v>0</v>
      </c>
    </row>
    <row r="23" spans="2:26" ht="20.100000000000001" customHeight="1" thickBot="1" x14ac:dyDescent="0.25">
      <c r="B23" s="6" t="s">
        <v>13</v>
      </c>
      <c r="C23" s="26">
        <v>15</v>
      </c>
      <c r="D23" s="26">
        <v>10</v>
      </c>
      <c r="E23" s="26">
        <v>1</v>
      </c>
      <c r="F23" s="26">
        <v>4</v>
      </c>
      <c r="G23" s="26">
        <v>1</v>
      </c>
      <c r="H23" s="26">
        <v>1</v>
      </c>
      <c r="I23" s="26">
        <v>0</v>
      </c>
      <c r="J23" s="26">
        <v>0</v>
      </c>
      <c r="K23" s="26">
        <v>11</v>
      </c>
      <c r="L23" s="26">
        <v>6</v>
      </c>
      <c r="M23" s="26">
        <v>3</v>
      </c>
      <c r="N23" s="26">
        <v>2</v>
      </c>
      <c r="O23" s="26">
        <v>2</v>
      </c>
      <c r="P23" s="26">
        <v>1</v>
      </c>
      <c r="Q23" s="26">
        <v>0</v>
      </c>
      <c r="R23" s="26">
        <v>1</v>
      </c>
      <c r="S23" s="26">
        <f t="shared" si="2"/>
        <v>16</v>
      </c>
      <c r="T23" s="26">
        <f t="shared" si="3"/>
        <v>11</v>
      </c>
      <c r="U23" s="26">
        <f t="shared" si="4"/>
        <v>1</v>
      </c>
      <c r="V23" s="26">
        <f t="shared" si="5"/>
        <v>4</v>
      </c>
      <c r="W23" s="26">
        <f t="shared" si="6"/>
        <v>13</v>
      </c>
      <c r="X23" s="26">
        <f t="shared" si="7"/>
        <v>7</v>
      </c>
      <c r="Y23" s="26">
        <f t="shared" si="8"/>
        <v>3</v>
      </c>
      <c r="Z23" s="26">
        <f t="shared" si="9"/>
        <v>3</v>
      </c>
    </row>
    <row r="24" spans="2:26" ht="20.100000000000001" customHeight="1" thickBot="1" x14ac:dyDescent="0.25">
      <c r="B24" s="6" t="s">
        <v>14</v>
      </c>
      <c r="C24" s="26">
        <v>36</v>
      </c>
      <c r="D24" s="26">
        <v>27</v>
      </c>
      <c r="E24" s="26">
        <v>5</v>
      </c>
      <c r="F24" s="26">
        <v>4</v>
      </c>
      <c r="G24" s="26">
        <v>15</v>
      </c>
      <c r="H24" s="26">
        <v>12</v>
      </c>
      <c r="I24" s="26">
        <v>3</v>
      </c>
      <c r="J24" s="26">
        <v>0</v>
      </c>
      <c r="K24" s="26">
        <v>36</v>
      </c>
      <c r="L24" s="26">
        <v>27</v>
      </c>
      <c r="M24" s="26">
        <v>6</v>
      </c>
      <c r="N24" s="26">
        <v>3</v>
      </c>
      <c r="O24" s="26">
        <v>9</v>
      </c>
      <c r="P24" s="26">
        <v>9</v>
      </c>
      <c r="Q24" s="26">
        <v>0</v>
      </c>
      <c r="R24" s="26">
        <v>0</v>
      </c>
      <c r="S24" s="26">
        <f t="shared" si="2"/>
        <v>51</v>
      </c>
      <c r="T24" s="26">
        <f t="shared" si="3"/>
        <v>39</v>
      </c>
      <c r="U24" s="26">
        <f t="shared" si="4"/>
        <v>8</v>
      </c>
      <c r="V24" s="26">
        <f t="shared" si="5"/>
        <v>4</v>
      </c>
      <c r="W24" s="26">
        <f t="shared" si="6"/>
        <v>45</v>
      </c>
      <c r="X24" s="26">
        <f t="shared" si="7"/>
        <v>36</v>
      </c>
      <c r="Y24" s="26">
        <f t="shared" si="8"/>
        <v>6</v>
      </c>
      <c r="Z24" s="26">
        <f t="shared" si="9"/>
        <v>3</v>
      </c>
    </row>
    <row r="25" spans="2:26" ht="20.100000000000001" customHeight="1" thickBot="1" x14ac:dyDescent="0.25">
      <c r="B25" s="6" t="s">
        <v>15</v>
      </c>
      <c r="C25" s="26">
        <v>8</v>
      </c>
      <c r="D25" s="26">
        <v>7</v>
      </c>
      <c r="E25" s="26">
        <v>1</v>
      </c>
      <c r="F25" s="26">
        <v>0</v>
      </c>
      <c r="G25" s="26">
        <v>1</v>
      </c>
      <c r="H25" s="26">
        <v>0</v>
      </c>
      <c r="I25" s="26">
        <v>1</v>
      </c>
      <c r="J25" s="26">
        <v>0</v>
      </c>
      <c r="K25" s="26">
        <v>6</v>
      </c>
      <c r="L25" s="26">
        <v>5</v>
      </c>
      <c r="M25" s="26">
        <v>0</v>
      </c>
      <c r="N25" s="26">
        <v>1</v>
      </c>
      <c r="O25" s="26">
        <v>0</v>
      </c>
      <c r="P25" s="26">
        <v>0</v>
      </c>
      <c r="Q25" s="26">
        <v>0</v>
      </c>
      <c r="R25" s="26">
        <v>0</v>
      </c>
      <c r="S25" s="26">
        <f t="shared" si="2"/>
        <v>9</v>
      </c>
      <c r="T25" s="26">
        <f t="shared" si="3"/>
        <v>7</v>
      </c>
      <c r="U25" s="26">
        <f t="shared" si="4"/>
        <v>2</v>
      </c>
      <c r="V25" s="26">
        <f t="shared" si="5"/>
        <v>0</v>
      </c>
      <c r="W25" s="26">
        <f t="shared" si="6"/>
        <v>6</v>
      </c>
      <c r="X25" s="26">
        <f t="shared" si="7"/>
        <v>5</v>
      </c>
      <c r="Y25" s="26">
        <f t="shared" si="8"/>
        <v>0</v>
      </c>
      <c r="Z25" s="26">
        <f t="shared" si="9"/>
        <v>1</v>
      </c>
    </row>
    <row r="26" spans="2:26" ht="20.100000000000001" customHeight="1" thickBot="1" x14ac:dyDescent="0.25">
      <c r="B26" s="6" t="s">
        <v>16</v>
      </c>
      <c r="C26" s="26">
        <v>4</v>
      </c>
      <c r="D26" s="26">
        <v>0</v>
      </c>
      <c r="E26" s="26">
        <v>3</v>
      </c>
      <c r="F26" s="26">
        <v>1</v>
      </c>
      <c r="G26" s="26">
        <v>0</v>
      </c>
      <c r="H26" s="26">
        <v>0</v>
      </c>
      <c r="I26" s="26">
        <v>0</v>
      </c>
      <c r="J26" s="26">
        <v>0</v>
      </c>
      <c r="K26" s="26">
        <v>10</v>
      </c>
      <c r="L26" s="26">
        <v>7</v>
      </c>
      <c r="M26" s="26">
        <v>2</v>
      </c>
      <c r="N26" s="26">
        <v>1</v>
      </c>
      <c r="O26" s="26">
        <v>0</v>
      </c>
      <c r="P26" s="26">
        <v>0</v>
      </c>
      <c r="Q26" s="26">
        <v>0</v>
      </c>
      <c r="R26" s="26">
        <v>0</v>
      </c>
      <c r="S26" s="26">
        <f t="shared" si="2"/>
        <v>4</v>
      </c>
      <c r="T26" s="26">
        <f t="shared" si="3"/>
        <v>0</v>
      </c>
      <c r="U26" s="26">
        <f t="shared" si="4"/>
        <v>3</v>
      </c>
      <c r="V26" s="26">
        <f t="shared" si="5"/>
        <v>1</v>
      </c>
      <c r="W26" s="26">
        <f t="shared" si="6"/>
        <v>10</v>
      </c>
      <c r="X26" s="26">
        <f t="shared" si="7"/>
        <v>7</v>
      </c>
      <c r="Y26" s="26">
        <f t="shared" si="8"/>
        <v>2</v>
      </c>
      <c r="Z26" s="26">
        <f t="shared" si="9"/>
        <v>1</v>
      </c>
    </row>
    <row r="27" spans="2:26" ht="20.100000000000001" customHeight="1" thickBot="1" x14ac:dyDescent="0.25">
      <c r="B27" s="7" t="s">
        <v>17</v>
      </c>
      <c r="C27" s="26">
        <v>15</v>
      </c>
      <c r="D27" s="26">
        <v>8</v>
      </c>
      <c r="E27" s="26">
        <v>7</v>
      </c>
      <c r="F27" s="26">
        <v>0</v>
      </c>
      <c r="G27" s="26">
        <v>4</v>
      </c>
      <c r="H27" s="26">
        <v>3</v>
      </c>
      <c r="I27" s="26">
        <v>0</v>
      </c>
      <c r="J27" s="26">
        <v>1</v>
      </c>
      <c r="K27" s="26">
        <v>19</v>
      </c>
      <c r="L27" s="26">
        <v>17</v>
      </c>
      <c r="M27" s="26">
        <v>2</v>
      </c>
      <c r="N27" s="26">
        <v>0</v>
      </c>
      <c r="O27" s="26">
        <v>3</v>
      </c>
      <c r="P27" s="26">
        <v>3</v>
      </c>
      <c r="Q27" s="26">
        <v>0</v>
      </c>
      <c r="R27" s="26">
        <v>0</v>
      </c>
      <c r="S27" s="26">
        <f t="shared" si="2"/>
        <v>19</v>
      </c>
      <c r="T27" s="26">
        <f t="shared" si="3"/>
        <v>11</v>
      </c>
      <c r="U27" s="26">
        <f t="shared" si="4"/>
        <v>7</v>
      </c>
      <c r="V27" s="26">
        <f t="shared" si="5"/>
        <v>1</v>
      </c>
      <c r="W27" s="26">
        <f t="shared" si="6"/>
        <v>22</v>
      </c>
      <c r="X27" s="26">
        <f t="shared" si="7"/>
        <v>20</v>
      </c>
      <c r="Y27" s="26">
        <f t="shared" si="8"/>
        <v>2</v>
      </c>
      <c r="Z27" s="26">
        <f t="shared" si="9"/>
        <v>0</v>
      </c>
    </row>
    <row r="28" spans="2:26" ht="20.100000000000001" customHeight="1" thickBot="1" x14ac:dyDescent="0.25">
      <c r="B28" s="8" t="s">
        <v>18</v>
      </c>
      <c r="C28" s="26">
        <v>2</v>
      </c>
      <c r="D28" s="26">
        <v>2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2</v>
      </c>
      <c r="L28" s="26">
        <v>1</v>
      </c>
      <c r="M28" s="26">
        <v>1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f t="shared" si="2"/>
        <v>2</v>
      </c>
      <c r="T28" s="26">
        <f t="shared" si="3"/>
        <v>2</v>
      </c>
      <c r="U28" s="26">
        <f t="shared" si="4"/>
        <v>0</v>
      </c>
      <c r="V28" s="26">
        <f t="shared" si="5"/>
        <v>0</v>
      </c>
      <c r="W28" s="26">
        <f t="shared" si="6"/>
        <v>2</v>
      </c>
      <c r="X28" s="26">
        <f t="shared" si="7"/>
        <v>1</v>
      </c>
      <c r="Y28" s="26">
        <f t="shared" si="8"/>
        <v>1</v>
      </c>
      <c r="Z28" s="26">
        <f t="shared" si="9"/>
        <v>0</v>
      </c>
    </row>
    <row r="29" spans="2:26" ht="20.100000000000001" customHeight="1" thickBot="1" x14ac:dyDescent="0.25">
      <c r="B29" s="9" t="s">
        <v>33</v>
      </c>
      <c r="C29" s="13">
        <f>SUM(C12:C28)</f>
        <v>313</v>
      </c>
      <c r="D29" s="13">
        <f t="shared" ref="D29:R29" si="10">SUM(D12:D28)</f>
        <v>203</v>
      </c>
      <c r="E29" s="13">
        <f t="shared" si="10"/>
        <v>67</v>
      </c>
      <c r="F29" s="13">
        <f t="shared" si="10"/>
        <v>43</v>
      </c>
      <c r="G29" s="13">
        <f t="shared" si="10"/>
        <v>66</v>
      </c>
      <c r="H29" s="13">
        <f t="shared" si="10"/>
        <v>56</v>
      </c>
      <c r="I29" s="13">
        <f t="shared" si="10"/>
        <v>9</v>
      </c>
      <c r="J29" s="13">
        <f t="shared" si="10"/>
        <v>1</v>
      </c>
      <c r="K29" s="13">
        <f t="shared" si="10"/>
        <v>316</v>
      </c>
      <c r="L29" s="13">
        <f t="shared" si="10"/>
        <v>206</v>
      </c>
      <c r="M29" s="13">
        <f t="shared" si="10"/>
        <v>70</v>
      </c>
      <c r="N29" s="13">
        <f t="shared" si="10"/>
        <v>40</v>
      </c>
      <c r="O29" s="13">
        <f t="shared" si="10"/>
        <v>67</v>
      </c>
      <c r="P29" s="13">
        <f t="shared" si="10"/>
        <v>57</v>
      </c>
      <c r="Q29" s="13">
        <f t="shared" si="10"/>
        <v>9</v>
      </c>
      <c r="R29" s="13">
        <f t="shared" si="10"/>
        <v>1</v>
      </c>
      <c r="S29" s="13">
        <f>SUM(S12:S28)</f>
        <v>379</v>
      </c>
      <c r="T29" s="13">
        <f t="shared" ref="T29:Z29" si="11">SUM(T12:T28)</f>
        <v>259</v>
      </c>
      <c r="U29" s="13">
        <f t="shared" si="11"/>
        <v>76</v>
      </c>
      <c r="V29" s="13">
        <f t="shared" si="11"/>
        <v>44</v>
      </c>
      <c r="W29" s="13">
        <f t="shared" si="11"/>
        <v>383</v>
      </c>
      <c r="X29" s="13">
        <f t="shared" si="11"/>
        <v>263</v>
      </c>
      <c r="Y29" s="13">
        <f t="shared" si="11"/>
        <v>79</v>
      </c>
      <c r="Z29" s="13">
        <f t="shared" si="11"/>
        <v>41</v>
      </c>
    </row>
    <row r="30" spans="2:26" x14ac:dyDescent="0.2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3" spans="2:14" ht="44.25" customHeight="1" thickBot="1" x14ac:dyDescent="0.25">
      <c r="B33" s="20"/>
      <c r="C33" s="35" t="s">
        <v>111</v>
      </c>
      <c r="D33" s="35"/>
      <c r="E33" s="35"/>
      <c r="F33" s="35"/>
      <c r="G33" s="35" t="s">
        <v>111</v>
      </c>
      <c r="H33" s="35"/>
      <c r="I33" s="35"/>
      <c r="J33" s="35"/>
      <c r="K33" s="35" t="s">
        <v>111</v>
      </c>
      <c r="L33" s="35"/>
      <c r="M33" s="35"/>
      <c r="N33" s="35"/>
    </row>
    <row r="34" spans="2:14" ht="44.25" customHeight="1" thickBot="1" x14ac:dyDescent="0.25">
      <c r="B34" s="20"/>
      <c r="C34" s="56" t="s">
        <v>99</v>
      </c>
      <c r="D34" s="55"/>
      <c r="E34" s="55"/>
      <c r="F34" s="55"/>
      <c r="G34" s="56" t="s">
        <v>101</v>
      </c>
      <c r="H34" s="55"/>
      <c r="I34" s="55"/>
      <c r="J34" s="55"/>
      <c r="K34" s="56" t="s">
        <v>100</v>
      </c>
      <c r="L34" s="55"/>
      <c r="M34" s="55"/>
      <c r="N34" s="55"/>
    </row>
    <row r="35" spans="2:14" ht="44.25" customHeight="1" thickBot="1" x14ac:dyDescent="0.25">
      <c r="B35" s="20"/>
      <c r="C35" s="17" t="s">
        <v>33</v>
      </c>
      <c r="D35" s="17" t="s">
        <v>93</v>
      </c>
      <c r="E35" s="17" t="s">
        <v>94</v>
      </c>
      <c r="F35" s="17" t="s">
        <v>95</v>
      </c>
      <c r="G35" s="17" t="s">
        <v>33</v>
      </c>
      <c r="H35" s="17" t="s">
        <v>93</v>
      </c>
      <c r="I35" s="17" t="s">
        <v>94</v>
      </c>
      <c r="J35" s="17" t="s">
        <v>95</v>
      </c>
      <c r="K35" s="17" t="s">
        <v>33</v>
      </c>
      <c r="L35" s="17" t="s">
        <v>93</v>
      </c>
      <c r="M35" s="17" t="s">
        <v>94</v>
      </c>
      <c r="N35" s="17" t="s">
        <v>95</v>
      </c>
    </row>
    <row r="36" spans="2:14" ht="20.100000000000001" customHeight="1" thickBot="1" x14ac:dyDescent="0.25">
      <c r="B36" s="5" t="s">
        <v>2</v>
      </c>
      <c r="C36" s="15">
        <f t="shared" ref="C36:J36" si="12">IF(C12=0,"-",IF(K12=0,"-",(K12-C12)/C12))</f>
        <v>6.4935064935064929E-2</v>
      </c>
      <c r="D36" s="15">
        <f t="shared" si="12"/>
        <v>-4.1666666666666664E-2</v>
      </c>
      <c r="E36" s="15">
        <f t="shared" si="12"/>
        <v>0.12</v>
      </c>
      <c r="F36" s="15">
        <f t="shared" si="12"/>
        <v>1</v>
      </c>
      <c r="G36" s="15">
        <f t="shared" si="12"/>
        <v>-0.27777777777777779</v>
      </c>
      <c r="H36" s="15">
        <f t="shared" si="12"/>
        <v>-0.3125</v>
      </c>
      <c r="I36" s="15">
        <f t="shared" si="12"/>
        <v>0</v>
      </c>
      <c r="J36" s="15" t="str">
        <f t="shared" si="12"/>
        <v>-</v>
      </c>
      <c r="K36" s="15">
        <f>IF(S12=0,"-",IF(W12=0,"-",(W12-S12)/S12))</f>
        <v>0</v>
      </c>
      <c r="L36" s="15">
        <f>IF(T12=0,"-",IF(X12=0,"-",(X12-T12)/T12))</f>
        <v>-0.109375</v>
      </c>
      <c r="M36" s="15">
        <f>IF(U12=0,"-",IF(Y12=0,"-",(Y12-U12)/U12))</f>
        <v>0.1111111111111111</v>
      </c>
      <c r="N36" s="15">
        <f>IF(V12=0,"-",IF(Z12=0,"-",(Z12-V12)/V12))</f>
        <v>1</v>
      </c>
    </row>
    <row r="37" spans="2:14" ht="20.100000000000001" customHeight="1" thickBot="1" x14ac:dyDescent="0.25">
      <c r="B37" s="6" t="s">
        <v>3</v>
      </c>
      <c r="C37" s="15">
        <f t="shared" ref="C37:J37" si="13">IF(C13=0,"-",IF(K13=0,"-",(K13-C13)/C13))</f>
        <v>-0.33333333333333331</v>
      </c>
      <c r="D37" s="15">
        <f t="shared" si="13"/>
        <v>-0.33333333333333331</v>
      </c>
      <c r="E37" s="15">
        <f t="shared" si="13"/>
        <v>0</v>
      </c>
      <c r="F37" s="15">
        <f t="shared" si="13"/>
        <v>-0.5</v>
      </c>
      <c r="G37" s="15" t="str">
        <f t="shared" si="13"/>
        <v>-</v>
      </c>
      <c r="H37" s="15" t="str">
        <f t="shared" si="13"/>
        <v>-</v>
      </c>
      <c r="I37" s="15" t="str">
        <f t="shared" si="13"/>
        <v>-</v>
      </c>
      <c r="J37" s="15" t="str">
        <f t="shared" si="13"/>
        <v>-</v>
      </c>
      <c r="K37" s="15">
        <f t="shared" ref="K37:N37" si="14">IF(S13=0,"-",IF(W13=0,"-",(W13-S13)/S13))</f>
        <v>-0.33333333333333331</v>
      </c>
      <c r="L37" s="15">
        <f t="shared" si="14"/>
        <v>-0.33333333333333331</v>
      </c>
      <c r="M37" s="15">
        <f t="shared" si="14"/>
        <v>0</v>
      </c>
      <c r="N37" s="15">
        <f t="shared" si="14"/>
        <v>-0.5</v>
      </c>
    </row>
    <row r="38" spans="2:14" ht="20.100000000000001" customHeight="1" thickBot="1" x14ac:dyDescent="0.25">
      <c r="B38" s="6" t="s">
        <v>4</v>
      </c>
      <c r="C38" s="15">
        <f t="shared" ref="C38:J38" si="15">IF(C14=0,"-",IF(K14=0,"-",(K14-C14)/C14))</f>
        <v>0.77777777777777779</v>
      </c>
      <c r="D38" s="15">
        <f t="shared" si="15"/>
        <v>1.25</v>
      </c>
      <c r="E38" s="15">
        <f t="shared" si="15"/>
        <v>5</v>
      </c>
      <c r="F38" s="15">
        <f t="shared" si="15"/>
        <v>-0.75</v>
      </c>
      <c r="G38" s="15" t="str">
        <f t="shared" si="15"/>
        <v>-</v>
      </c>
      <c r="H38" s="15" t="str">
        <f t="shared" si="15"/>
        <v>-</v>
      </c>
      <c r="I38" s="15" t="str">
        <f t="shared" si="15"/>
        <v>-</v>
      </c>
      <c r="J38" s="15" t="str">
        <f t="shared" si="15"/>
        <v>-</v>
      </c>
      <c r="K38" s="15">
        <f t="shared" ref="K38:N38" si="16">IF(S14=0,"-",IF(W14=0,"-",(W14-S14)/S14))</f>
        <v>0.77777777777777779</v>
      </c>
      <c r="L38" s="15">
        <f t="shared" si="16"/>
        <v>1.25</v>
      </c>
      <c r="M38" s="15">
        <f t="shared" si="16"/>
        <v>5</v>
      </c>
      <c r="N38" s="15">
        <f t="shared" si="16"/>
        <v>-0.75</v>
      </c>
    </row>
    <row r="39" spans="2:14" ht="20.100000000000001" customHeight="1" thickBot="1" x14ac:dyDescent="0.25">
      <c r="B39" s="6" t="s">
        <v>5</v>
      </c>
      <c r="C39" s="15">
        <f t="shared" ref="C39:J39" si="17">IF(C15=0,"-",IF(K15=0,"-",(K15-C15)/C15))</f>
        <v>1</v>
      </c>
      <c r="D39" s="15">
        <f t="shared" si="17"/>
        <v>3</v>
      </c>
      <c r="E39" s="15">
        <f t="shared" si="17"/>
        <v>0</v>
      </c>
      <c r="F39" s="15">
        <f t="shared" si="17"/>
        <v>0</v>
      </c>
      <c r="G39" s="15" t="str">
        <f t="shared" si="17"/>
        <v>-</v>
      </c>
      <c r="H39" s="15" t="str">
        <f t="shared" si="17"/>
        <v>-</v>
      </c>
      <c r="I39" s="15" t="str">
        <f t="shared" si="17"/>
        <v>-</v>
      </c>
      <c r="J39" s="15" t="str">
        <f t="shared" si="17"/>
        <v>-</v>
      </c>
      <c r="K39" s="15">
        <f t="shared" ref="K39:N39" si="18">IF(S15=0,"-",IF(W15=0,"-",(W15-S15)/S15))</f>
        <v>1</v>
      </c>
      <c r="L39" s="15">
        <f t="shared" si="18"/>
        <v>3</v>
      </c>
      <c r="M39" s="15">
        <f t="shared" si="18"/>
        <v>0</v>
      </c>
      <c r="N39" s="15">
        <f t="shared" si="18"/>
        <v>0</v>
      </c>
    </row>
    <row r="40" spans="2:14" ht="20.100000000000001" customHeight="1" thickBot="1" x14ac:dyDescent="0.25">
      <c r="B40" s="6" t="s">
        <v>6</v>
      </c>
      <c r="C40" s="15">
        <f t="shared" ref="C40:J40" si="19">IF(C16=0,"-",IF(K16=0,"-",(K16-C16)/C16))</f>
        <v>-0.2</v>
      </c>
      <c r="D40" s="15">
        <f t="shared" si="19"/>
        <v>-0.1</v>
      </c>
      <c r="E40" s="15">
        <f t="shared" si="19"/>
        <v>-0.5</v>
      </c>
      <c r="F40" s="15">
        <f t="shared" si="19"/>
        <v>-0.33333333333333331</v>
      </c>
      <c r="G40" s="15" t="str">
        <f t="shared" si="19"/>
        <v>-</v>
      </c>
      <c r="H40" s="15" t="str">
        <f t="shared" si="19"/>
        <v>-</v>
      </c>
      <c r="I40" s="15" t="str">
        <f t="shared" si="19"/>
        <v>-</v>
      </c>
      <c r="J40" s="15" t="str">
        <f t="shared" si="19"/>
        <v>-</v>
      </c>
      <c r="K40" s="15">
        <f t="shared" ref="K40:N40" si="20">IF(S16=0,"-",IF(W16=0,"-",(W16-S16)/S16))</f>
        <v>0</v>
      </c>
      <c r="L40" s="15">
        <f t="shared" si="20"/>
        <v>0.2</v>
      </c>
      <c r="M40" s="15">
        <f t="shared" si="20"/>
        <v>-0.5</v>
      </c>
      <c r="N40" s="15">
        <f t="shared" si="20"/>
        <v>-0.33333333333333331</v>
      </c>
    </row>
    <row r="41" spans="2:14" ht="20.100000000000001" customHeight="1" thickBot="1" x14ac:dyDescent="0.25">
      <c r="B41" s="6" t="s">
        <v>7</v>
      </c>
      <c r="C41" s="15">
        <f t="shared" ref="C41:J41" si="21">IF(C17=0,"-",IF(K17=0,"-",(K17-C17)/C17))</f>
        <v>-0.5</v>
      </c>
      <c r="D41" s="15">
        <f t="shared" si="21"/>
        <v>0</v>
      </c>
      <c r="E41" s="15" t="str">
        <f t="shared" si="21"/>
        <v>-</v>
      </c>
      <c r="F41" s="15" t="str">
        <f t="shared" si="21"/>
        <v>-</v>
      </c>
      <c r="G41" s="15" t="str">
        <f t="shared" si="21"/>
        <v>-</v>
      </c>
      <c r="H41" s="15" t="str">
        <f t="shared" si="21"/>
        <v>-</v>
      </c>
      <c r="I41" s="15" t="str">
        <f t="shared" si="21"/>
        <v>-</v>
      </c>
      <c r="J41" s="15" t="str">
        <f t="shared" si="21"/>
        <v>-</v>
      </c>
      <c r="K41" s="15">
        <f t="shared" ref="K41:N41" si="22">IF(S17=0,"-",IF(W17=0,"-",(W17-S17)/S17))</f>
        <v>0</v>
      </c>
      <c r="L41" s="15">
        <f t="shared" si="22"/>
        <v>1</v>
      </c>
      <c r="M41" s="15" t="str">
        <f t="shared" si="22"/>
        <v>-</v>
      </c>
      <c r="N41" s="15" t="str">
        <f t="shared" si="22"/>
        <v>-</v>
      </c>
    </row>
    <row r="42" spans="2:14" ht="20.100000000000001" customHeight="1" thickBot="1" x14ac:dyDescent="0.25">
      <c r="B42" s="6" t="s">
        <v>8</v>
      </c>
      <c r="C42" s="15">
        <f t="shared" ref="C42:J42" si="23">IF(C18=0,"-",IF(K18=0,"-",(K18-C18)/C18))</f>
        <v>-0.14285714285714285</v>
      </c>
      <c r="D42" s="15">
        <f t="shared" si="23"/>
        <v>0</v>
      </c>
      <c r="E42" s="15">
        <f t="shared" si="23"/>
        <v>-0.14285714285714285</v>
      </c>
      <c r="F42" s="15" t="str">
        <f t="shared" si="23"/>
        <v>-</v>
      </c>
      <c r="G42" s="15">
        <f t="shared" si="23"/>
        <v>1</v>
      </c>
      <c r="H42" s="15">
        <f t="shared" si="23"/>
        <v>1</v>
      </c>
      <c r="I42" s="15" t="str">
        <f t="shared" si="23"/>
        <v>-</v>
      </c>
      <c r="J42" s="15" t="str">
        <f t="shared" si="23"/>
        <v>-</v>
      </c>
      <c r="K42" s="15">
        <f t="shared" ref="K42:N42" si="24">IF(S18=0,"-",IF(W18=0,"-",(W18-S18)/S18))</f>
        <v>-9.0909090909090912E-2</v>
      </c>
      <c r="L42" s="15">
        <f t="shared" si="24"/>
        <v>7.6923076923076927E-2</v>
      </c>
      <c r="M42" s="15">
        <f t="shared" si="24"/>
        <v>-0.14285714285714285</v>
      </c>
      <c r="N42" s="15" t="str">
        <f t="shared" si="24"/>
        <v>-</v>
      </c>
    </row>
    <row r="43" spans="2:14" ht="20.100000000000001" customHeight="1" thickBot="1" x14ac:dyDescent="0.25">
      <c r="B43" s="6" t="s">
        <v>9</v>
      </c>
      <c r="C43" s="15">
        <f t="shared" ref="C43:J43" si="25">IF(C19=0,"-",IF(K19=0,"-",(K19-C19)/C19))</f>
        <v>-0.3</v>
      </c>
      <c r="D43" s="15">
        <f t="shared" si="25"/>
        <v>-0.4</v>
      </c>
      <c r="E43" s="15">
        <f t="shared" si="25"/>
        <v>0</v>
      </c>
      <c r="F43" s="15">
        <f t="shared" si="25"/>
        <v>-0.5</v>
      </c>
      <c r="G43" s="15" t="str">
        <f t="shared" si="25"/>
        <v>-</v>
      </c>
      <c r="H43" s="15" t="str">
        <f t="shared" si="25"/>
        <v>-</v>
      </c>
      <c r="I43" s="15" t="str">
        <f t="shared" si="25"/>
        <v>-</v>
      </c>
      <c r="J43" s="15" t="str">
        <f t="shared" si="25"/>
        <v>-</v>
      </c>
      <c r="K43" s="15">
        <f t="shared" ref="K43:N43" si="26">IF(S19=0,"-",IF(W19=0,"-",(W19-S19)/S19))</f>
        <v>-0.1</v>
      </c>
      <c r="L43" s="15">
        <f t="shared" si="26"/>
        <v>-0.2</v>
      </c>
      <c r="M43" s="15">
        <f t="shared" si="26"/>
        <v>0.33333333333333331</v>
      </c>
      <c r="N43" s="15">
        <f t="shared" si="26"/>
        <v>-0.5</v>
      </c>
    </row>
    <row r="44" spans="2:14" ht="20.100000000000001" customHeight="1" thickBot="1" x14ac:dyDescent="0.25">
      <c r="B44" s="6" t="s">
        <v>10</v>
      </c>
      <c r="C44" s="15">
        <f t="shared" ref="C44:J44" si="27">IF(C20=0,"-",IF(K20=0,"-",(K20-C20)/C20))</f>
        <v>0.11363636363636363</v>
      </c>
      <c r="D44" s="15">
        <f t="shared" si="27"/>
        <v>6.8965517241379309E-2</v>
      </c>
      <c r="E44" s="15">
        <f t="shared" si="27"/>
        <v>0.25</v>
      </c>
      <c r="F44" s="15">
        <f t="shared" si="27"/>
        <v>0.18181818181818182</v>
      </c>
      <c r="G44" s="15">
        <f t="shared" si="27"/>
        <v>0.125</v>
      </c>
      <c r="H44" s="15">
        <f t="shared" si="27"/>
        <v>-0.13333333333333333</v>
      </c>
      <c r="I44" s="15">
        <f t="shared" si="27"/>
        <v>4</v>
      </c>
      <c r="J44" s="15" t="str">
        <f t="shared" si="27"/>
        <v>-</v>
      </c>
      <c r="K44" s="15">
        <f t="shared" ref="K44:N44" si="28">IF(S20=0,"-",IF(W20=0,"-",(W20-S20)/S20))</f>
        <v>0.11666666666666667</v>
      </c>
      <c r="L44" s="15">
        <f t="shared" si="28"/>
        <v>0</v>
      </c>
      <c r="M44" s="15">
        <f t="shared" si="28"/>
        <v>1</v>
      </c>
      <c r="N44" s="15">
        <f t="shared" si="28"/>
        <v>0.18181818181818182</v>
      </c>
    </row>
    <row r="45" spans="2:14" ht="20.100000000000001" customHeight="1" thickBot="1" x14ac:dyDescent="0.25">
      <c r="B45" s="6" t="s">
        <v>11</v>
      </c>
      <c r="C45" s="15">
        <f t="shared" ref="C45:J45" si="29">IF(C21=0,"-",IF(K21=0,"-",(K21-C21)/C21))</f>
        <v>-0.22222222222222221</v>
      </c>
      <c r="D45" s="15">
        <f t="shared" si="29"/>
        <v>-0.33333333333333331</v>
      </c>
      <c r="E45" s="15">
        <f t="shared" si="29"/>
        <v>0</v>
      </c>
      <c r="F45" s="15">
        <f t="shared" si="29"/>
        <v>0.5</v>
      </c>
      <c r="G45" s="15">
        <f t="shared" si="29"/>
        <v>0.3</v>
      </c>
      <c r="H45" s="15">
        <f t="shared" si="29"/>
        <v>0.5</v>
      </c>
      <c r="I45" s="15">
        <f t="shared" si="29"/>
        <v>-0.5</v>
      </c>
      <c r="J45" s="15" t="str">
        <f t="shared" si="29"/>
        <v>-</v>
      </c>
      <c r="K45" s="15">
        <f t="shared" ref="K45:N45" si="30">IF(S21=0,"-",IF(W21=0,"-",(W21-S21)/S21))</f>
        <v>-0.12727272727272726</v>
      </c>
      <c r="L45" s="15">
        <f t="shared" si="30"/>
        <v>-0.18181818181818182</v>
      </c>
      <c r="M45" s="15">
        <f t="shared" si="30"/>
        <v>-0.14285714285714285</v>
      </c>
      <c r="N45" s="15">
        <f t="shared" si="30"/>
        <v>0.5</v>
      </c>
    </row>
    <row r="46" spans="2:14" ht="20.100000000000001" customHeight="1" thickBot="1" x14ac:dyDescent="0.25">
      <c r="B46" s="6" t="s">
        <v>12</v>
      </c>
      <c r="C46" s="15">
        <f t="shared" ref="C46:J46" si="31">IF(C22=0,"-",IF(K22=0,"-",(K22-C22)/C22))</f>
        <v>1</v>
      </c>
      <c r="D46" s="15" t="str">
        <f t="shared" si="31"/>
        <v>-</v>
      </c>
      <c r="E46" s="15" t="str">
        <f t="shared" si="31"/>
        <v>-</v>
      </c>
      <c r="F46" s="15" t="str">
        <f t="shared" si="31"/>
        <v>-</v>
      </c>
      <c r="G46" s="15" t="str">
        <f t="shared" si="31"/>
        <v>-</v>
      </c>
      <c r="H46" s="15" t="str">
        <f t="shared" si="31"/>
        <v>-</v>
      </c>
      <c r="I46" s="15" t="str">
        <f t="shared" si="31"/>
        <v>-</v>
      </c>
      <c r="J46" s="15" t="str">
        <f t="shared" si="31"/>
        <v>-</v>
      </c>
      <c r="K46" s="15">
        <f t="shared" ref="K46:N46" si="32">IF(S22=0,"-",IF(W22=0,"-",(W22-S22)/S22))</f>
        <v>2</v>
      </c>
      <c r="L46" s="15" t="str">
        <f t="shared" si="32"/>
        <v>-</v>
      </c>
      <c r="M46" s="15" t="str">
        <f t="shared" si="32"/>
        <v>-</v>
      </c>
      <c r="N46" s="15" t="str">
        <f t="shared" si="32"/>
        <v>-</v>
      </c>
    </row>
    <row r="47" spans="2:14" ht="20.100000000000001" customHeight="1" thickBot="1" x14ac:dyDescent="0.25">
      <c r="B47" s="6" t="s">
        <v>13</v>
      </c>
      <c r="C47" s="15">
        <f t="shared" ref="C47:J47" si="33">IF(C23=0,"-",IF(K23=0,"-",(K23-C23)/C23))</f>
        <v>-0.26666666666666666</v>
      </c>
      <c r="D47" s="15">
        <f t="shared" si="33"/>
        <v>-0.4</v>
      </c>
      <c r="E47" s="15">
        <f t="shared" si="33"/>
        <v>2</v>
      </c>
      <c r="F47" s="15">
        <f t="shared" si="33"/>
        <v>-0.5</v>
      </c>
      <c r="G47" s="15">
        <f t="shared" si="33"/>
        <v>1</v>
      </c>
      <c r="H47" s="15">
        <f t="shared" si="33"/>
        <v>0</v>
      </c>
      <c r="I47" s="15" t="str">
        <f t="shared" si="33"/>
        <v>-</v>
      </c>
      <c r="J47" s="15" t="str">
        <f t="shared" si="33"/>
        <v>-</v>
      </c>
      <c r="K47" s="15">
        <f t="shared" ref="K47:N47" si="34">IF(S23=0,"-",IF(W23=0,"-",(W23-S23)/S23))</f>
        <v>-0.1875</v>
      </c>
      <c r="L47" s="15">
        <f t="shared" si="34"/>
        <v>-0.36363636363636365</v>
      </c>
      <c r="M47" s="15">
        <f t="shared" si="34"/>
        <v>2</v>
      </c>
      <c r="N47" s="15">
        <f t="shared" si="34"/>
        <v>-0.25</v>
      </c>
    </row>
    <row r="48" spans="2:14" ht="20.100000000000001" customHeight="1" thickBot="1" x14ac:dyDescent="0.25">
      <c r="B48" s="6" t="s">
        <v>14</v>
      </c>
      <c r="C48" s="15">
        <f t="shared" ref="C48:J48" si="35">IF(C24=0,"-",IF(K24=0,"-",(K24-C24)/C24))</f>
        <v>0</v>
      </c>
      <c r="D48" s="15">
        <f t="shared" si="35"/>
        <v>0</v>
      </c>
      <c r="E48" s="15">
        <f t="shared" si="35"/>
        <v>0.2</v>
      </c>
      <c r="F48" s="15">
        <f t="shared" si="35"/>
        <v>-0.25</v>
      </c>
      <c r="G48" s="15">
        <f t="shared" si="35"/>
        <v>-0.4</v>
      </c>
      <c r="H48" s="15">
        <f t="shared" si="35"/>
        <v>-0.25</v>
      </c>
      <c r="I48" s="15" t="str">
        <f t="shared" si="35"/>
        <v>-</v>
      </c>
      <c r="J48" s="15" t="str">
        <f t="shared" si="35"/>
        <v>-</v>
      </c>
      <c r="K48" s="15">
        <f t="shared" ref="K48:N48" si="36">IF(S24=0,"-",IF(W24=0,"-",(W24-S24)/S24))</f>
        <v>-0.11764705882352941</v>
      </c>
      <c r="L48" s="15">
        <f t="shared" si="36"/>
        <v>-7.6923076923076927E-2</v>
      </c>
      <c r="M48" s="15">
        <f t="shared" si="36"/>
        <v>-0.25</v>
      </c>
      <c r="N48" s="15">
        <f t="shared" si="36"/>
        <v>-0.25</v>
      </c>
    </row>
    <row r="49" spans="2:14" ht="20.100000000000001" customHeight="1" thickBot="1" x14ac:dyDescent="0.25">
      <c r="B49" s="6" t="s">
        <v>15</v>
      </c>
      <c r="C49" s="15">
        <f t="shared" ref="C49:J49" si="37">IF(C25=0,"-",IF(K25=0,"-",(K25-C25)/C25))</f>
        <v>-0.25</v>
      </c>
      <c r="D49" s="15">
        <f t="shared" si="37"/>
        <v>-0.2857142857142857</v>
      </c>
      <c r="E49" s="15" t="str">
        <f t="shared" si="37"/>
        <v>-</v>
      </c>
      <c r="F49" s="15" t="str">
        <f t="shared" si="37"/>
        <v>-</v>
      </c>
      <c r="G49" s="15" t="str">
        <f t="shared" si="37"/>
        <v>-</v>
      </c>
      <c r="H49" s="15" t="str">
        <f t="shared" si="37"/>
        <v>-</v>
      </c>
      <c r="I49" s="15" t="str">
        <f t="shared" si="37"/>
        <v>-</v>
      </c>
      <c r="J49" s="15" t="str">
        <f t="shared" si="37"/>
        <v>-</v>
      </c>
      <c r="K49" s="15">
        <f t="shared" ref="K49:N49" si="38">IF(S25=0,"-",IF(W25=0,"-",(W25-S25)/S25))</f>
        <v>-0.33333333333333331</v>
      </c>
      <c r="L49" s="15">
        <f t="shared" si="38"/>
        <v>-0.2857142857142857</v>
      </c>
      <c r="M49" s="15" t="str">
        <f t="shared" si="38"/>
        <v>-</v>
      </c>
      <c r="N49" s="15" t="str">
        <f t="shared" si="38"/>
        <v>-</v>
      </c>
    </row>
    <row r="50" spans="2:14" ht="20.100000000000001" customHeight="1" thickBot="1" x14ac:dyDescent="0.25">
      <c r="B50" s="6" t="s">
        <v>16</v>
      </c>
      <c r="C50" s="15">
        <f t="shared" ref="C50:J50" si="39">IF(C26=0,"-",IF(K26=0,"-",(K26-C26)/C26))</f>
        <v>1.5</v>
      </c>
      <c r="D50" s="15" t="str">
        <f t="shared" si="39"/>
        <v>-</v>
      </c>
      <c r="E50" s="15">
        <f t="shared" si="39"/>
        <v>-0.33333333333333331</v>
      </c>
      <c r="F50" s="15">
        <f t="shared" si="39"/>
        <v>0</v>
      </c>
      <c r="G50" s="15" t="str">
        <f t="shared" si="39"/>
        <v>-</v>
      </c>
      <c r="H50" s="15" t="str">
        <f t="shared" si="39"/>
        <v>-</v>
      </c>
      <c r="I50" s="15" t="str">
        <f t="shared" si="39"/>
        <v>-</v>
      </c>
      <c r="J50" s="15" t="str">
        <f t="shared" si="39"/>
        <v>-</v>
      </c>
      <c r="K50" s="15">
        <f t="shared" ref="K50:N50" si="40">IF(S26=0,"-",IF(W26=0,"-",(W26-S26)/S26))</f>
        <v>1.5</v>
      </c>
      <c r="L50" s="15" t="str">
        <f t="shared" si="40"/>
        <v>-</v>
      </c>
      <c r="M50" s="15">
        <f t="shared" si="40"/>
        <v>-0.33333333333333331</v>
      </c>
      <c r="N50" s="15">
        <f t="shared" si="40"/>
        <v>0</v>
      </c>
    </row>
    <row r="51" spans="2:14" ht="20.100000000000001" customHeight="1" thickBot="1" x14ac:dyDescent="0.25">
      <c r="B51" s="7" t="s">
        <v>17</v>
      </c>
      <c r="C51" s="15">
        <f t="shared" ref="C51:J51" si="41">IF(C27=0,"-",IF(K27=0,"-",(K27-C27)/C27))</f>
        <v>0.26666666666666666</v>
      </c>
      <c r="D51" s="15">
        <f t="shared" si="41"/>
        <v>1.125</v>
      </c>
      <c r="E51" s="15">
        <f t="shared" si="41"/>
        <v>-0.7142857142857143</v>
      </c>
      <c r="F51" s="15" t="str">
        <f t="shared" si="41"/>
        <v>-</v>
      </c>
      <c r="G51" s="15">
        <f t="shared" si="41"/>
        <v>-0.25</v>
      </c>
      <c r="H51" s="15">
        <f t="shared" si="41"/>
        <v>0</v>
      </c>
      <c r="I51" s="15" t="str">
        <f t="shared" si="41"/>
        <v>-</v>
      </c>
      <c r="J51" s="15" t="str">
        <f t="shared" si="41"/>
        <v>-</v>
      </c>
      <c r="K51" s="15">
        <f t="shared" ref="K51:N51" si="42">IF(S27=0,"-",IF(W27=0,"-",(W27-S27)/S27))</f>
        <v>0.15789473684210525</v>
      </c>
      <c r="L51" s="15">
        <f t="shared" si="42"/>
        <v>0.81818181818181823</v>
      </c>
      <c r="M51" s="15">
        <f t="shared" si="42"/>
        <v>-0.7142857142857143</v>
      </c>
      <c r="N51" s="15" t="str">
        <f t="shared" si="42"/>
        <v>-</v>
      </c>
    </row>
    <row r="52" spans="2:14" ht="20.100000000000001" customHeight="1" thickBot="1" x14ac:dyDescent="0.25">
      <c r="B52" s="8" t="s">
        <v>18</v>
      </c>
      <c r="C52" s="15">
        <f t="shared" ref="C52:J52" si="43">IF(C28=0,"-",IF(K28=0,"-",(K28-C28)/C28))</f>
        <v>0</v>
      </c>
      <c r="D52" s="15">
        <f t="shared" si="43"/>
        <v>-0.5</v>
      </c>
      <c r="E52" s="15" t="str">
        <f t="shared" si="43"/>
        <v>-</v>
      </c>
      <c r="F52" s="15" t="str">
        <f t="shared" si="43"/>
        <v>-</v>
      </c>
      <c r="G52" s="15" t="str">
        <f t="shared" si="43"/>
        <v>-</v>
      </c>
      <c r="H52" s="15" t="str">
        <f t="shared" si="43"/>
        <v>-</v>
      </c>
      <c r="I52" s="15" t="str">
        <f t="shared" si="43"/>
        <v>-</v>
      </c>
      <c r="J52" s="15" t="str">
        <f t="shared" si="43"/>
        <v>-</v>
      </c>
      <c r="K52" s="15">
        <f t="shared" ref="K52:N52" si="44">IF(S28=0,"-",IF(W28=0,"-",(W28-S28)/S28))</f>
        <v>0</v>
      </c>
      <c r="L52" s="15">
        <f t="shared" si="44"/>
        <v>-0.5</v>
      </c>
      <c r="M52" s="15" t="str">
        <f t="shared" si="44"/>
        <v>-</v>
      </c>
      <c r="N52" s="15" t="str">
        <f t="shared" si="44"/>
        <v>-</v>
      </c>
    </row>
    <row r="53" spans="2:14" ht="20.100000000000001" customHeight="1" thickBot="1" x14ac:dyDescent="0.25">
      <c r="B53" s="9" t="s">
        <v>33</v>
      </c>
      <c r="C53" s="16">
        <f t="shared" ref="C53:J53" si="45">IF(C29=0,"-",IF(K29=0,"-",(K29-C29)/C29))</f>
        <v>9.5846645367412137E-3</v>
      </c>
      <c r="D53" s="16">
        <f t="shared" si="45"/>
        <v>1.4778325123152709E-2</v>
      </c>
      <c r="E53" s="16">
        <f t="shared" si="45"/>
        <v>4.4776119402985072E-2</v>
      </c>
      <c r="F53" s="16">
        <f t="shared" si="45"/>
        <v>-6.9767441860465115E-2</v>
      </c>
      <c r="G53" s="16">
        <f t="shared" si="45"/>
        <v>1.5151515151515152E-2</v>
      </c>
      <c r="H53" s="16">
        <f t="shared" si="45"/>
        <v>1.7857142857142856E-2</v>
      </c>
      <c r="I53" s="16">
        <f t="shared" si="45"/>
        <v>0</v>
      </c>
      <c r="J53" s="16">
        <f t="shared" si="45"/>
        <v>0</v>
      </c>
      <c r="K53" s="16">
        <f t="shared" ref="K53:N53" si="46">IF(S29=0,"-",IF(W29=0,"-",(W29-S29)/S29))</f>
        <v>1.0554089709762533E-2</v>
      </c>
      <c r="L53" s="16">
        <f t="shared" si="46"/>
        <v>1.5444015444015444E-2</v>
      </c>
      <c r="M53" s="16">
        <f t="shared" si="46"/>
        <v>3.9473684210526314E-2</v>
      </c>
      <c r="N53" s="16">
        <f t="shared" si="46"/>
        <v>-6.8181818181818177E-2</v>
      </c>
    </row>
    <row r="54" spans="2:14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</sheetData>
  <mergeCells count="16">
    <mergeCell ref="B9:B11"/>
    <mergeCell ref="O10:R10"/>
    <mergeCell ref="C33:F33"/>
    <mergeCell ref="C34:F34"/>
    <mergeCell ref="G33:J33"/>
    <mergeCell ref="G34:J34"/>
    <mergeCell ref="K33:N33"/>
    <mergeCell ref="K34:N34"/>
    <mergeCell ref="S9:V9"/>
    <mergeCell ref="W9:Z9"/>
    <mergeCell ref="S10:Z10"/>
    <mergeCell ref="C10:F10"/>
    <mergeCell ref="G10:J10"/>
    <mergeCell ref="C9:J9"/>
    <mergeCell ref="K9:R9"/>
    <mergeCell ref="K10:N10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3"/>
  <sheetViews>
    <sheetView topLeftCell="C1"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1.5" bestFit="1" customWidth="1"/>
    <col min="4" max="4" width="23" bestFit="1" customWidth="1"/>
    <col min="5" max="5" width="18.875" bestFit="1" customWidth="1"/>
    <col min="6" max="7" width="14.25" bestFit="1" customWidth="1"/>
    <col min="8" max="8" width="17.75" bestFit="1" customWidth="1"/>
    <col min="9" max="9" width="23.5" bestFit="1" customWidth="1"/>
    <col min="10" max="10" width="21.125" bestFit="1" customWidth="1"/>
    <col min="11" max="11" width="11.5" bestFit="1" customWidth="1"/>
    <col min="12" max="12" width="23" bestFit="1" customWidth="1"/>
    <col min="13" max="13" width="18.875" bestFit="1" customWidth="1"/>
    <col min="14" max="15" width="14.25" bestFit="1" customWidth="1"/>
    <col min="16" max="16" width="17.75" bestFit="1" customWidth="1"/>
    <col min="17" max="17" width="23.5" bestFit="1" customWidth="1"/>
    <col min="18" max="18" width="21.125" bestFit="1" customWidth="1"/>
    <col min="19" max="19" width="11.875" customWidth="1"/>
  </cols>
  <sheetData>
    <row r="7" spans="2:18" ht="26.25" customHeight="1" x14ac:dyDescent="0.2"/>
    <row r="8" spans="2:18" ht="44.1" customHeight="1" thickBot="1" x14ac:dyDescent="0.25">
      <c r="C8" s="34">
        <v>2018</v>
      </c>
      <c r="D8" s="35"/>
      <c r="E8" s="35"/>
      <c r="F8" s="35"/>
      <c r="G8" s="35"/>
      <c r="H8" s="35"/>
      <c r="I8" s="35"/>
      <c r="J8" s="35"/>
      <c r="K8" s="34">
        <v>2019</v>
      </c>
      <c r="L8" s="35"/>
      <c r="M8" s="35"/>
      <c r="N8" s="35"/>
      <c r="O8" s="35"/>
      <c r="P8" s="35"/>
      <c r="Q8" s="35"/>
      <c r="R8" s="35"/>
    </row>
    <row r="9" spans="2:18" ht="44.1" customHeight="1" thickBot="1" x14ac:dyDescent="0.25">
      <c r="C9" s="36" t="s">
        <v>20</v>
      </c>
      <c r="D9" s="38" t="s">
        <v>28</v>
      </c>
      <c r="E9" s="29" t="s">
        <v>21</v>
      </c>
      <c r="F9" s="31" t="s">
        <v>22</v>
      </c>
      <c r="G9" s="32"/>
      <c r="H9" s="33"/>
      <c r="I9" s="29" t="s">
        <v>23</v>
      </c>
      <c r="J9" s="29" t="s">
        <v>24</v>
      </c>
      <c r="K9" s="29" t="s">
        <v>20</v>
      </c>
      <c r="L9" s="38" t="s">
        <v>28</v>
      </c>
      <c r="M9" s="29" t="s">
        <v>21</v>
      </c>
      <c r="N9" s="31" t="s">
        <v>22</v>
      </c>
      <c r="O9" s="32"/>
      <c r="P9" s="33"/>
      <c r="Q9" s="29" t="s">
        <v>23</v>
      </c>
      <c r="R9" s="29" t="s">
        <v>24</v>
      </c>
    </row>
    <row r="10" spans="2:18" ht="44.1" customHeight="1" thickBot="1" x14ac:dyDescent="0.25">
      <c r="C10" s="37"/>
      <c r="D10" s="39"/>
      <c r="E10" s="30"/>
      <c r="F10" s="10" t="s">
        <v>25</v>
      </c>
      <c r="G10" s="10" t="s">
        <v>26</v>
      </c>
      <c r="H10" s="10" t="s">
        <v>27</v>
      </c>
      <c r="I10" s="30"/>
      <c r="J10" s="30"/>
      <c r="K10" s="30"/>
      <c r="L10" s="39"/>
      <c r="M10" s="30"/>
      <c r="N10" s="10" t="s">
        <v>25</v>
      </c>
      <c r="O10" s="10" t="s">
        <v>26</v>
      </c>
      <c r="P10" s="10" t="s">
        <v>27</v>
      </c>
      <c r="Q10" s="30"/>
      <c r="R10" s="30"/>
    </row>
    <row r="11" spans="2:18" ht="20.100000000000001" customHeight="1" thickBot="1" x14ac:dyDescent="0.25">
      <c r="B11" s="5" t="s">
        <v>2</v>
      </c>
      <c r="C11" s="12">
        <v>34561</v>
      </c>
      <c r="D11" s="12">
        <v>1217</v>
      </c>
      <c r="E11" s="12">
        <v>36</v>
      </c>
      <c r="F11" s="12">
        <v>23190</v>
      </c>
      <c r="G11" s="12">
        <v>447</v>
      </c>
      <c r="H11" s="12">
        <v>3749</v>
      </c>
      <c r="I11" s="12">
        <v>3454</v>
      </c>
      <c r="J11" s="12">
        <v>2468</v>
      </c>
      <c r="K11" s="12">
        <v>34629</v>
      </c>
      <c r="L11" s="12">
        <v>755</v>
      </c>
      <c r="M11" s="12">
        <v>53</v>
      </c>
      <c r="N11" s="12">
        <v>24890</v>
      </c>
      <c r="O11" s="12">
        <v>615</v>
      </c>
      <c r="P11" s="12">
        <v>3430</v>
      </c>
      <c r="Q11" s="12">
        <v>3188</v>
      </c>
      <c r="R11" s="12">
        <v>1698</v>
      </c>
    </row>
    <row r="12" spans="2:18" ht="20.100000000000001" customHeight="1" thickBot="1" x14ac:dyDescent="0.25">
      <c r="B12" s="6" t="s">
        <v>3</v>
      </c>
      <c r="C12" s="12">
        <v>4053</v>
      </c>
      <c r="D12" s="12">
        <v>15</v>
      </c>
      <c r="E12" s="12">
        <v>2</v>
      </c>
      <c r="F12" s="12">
        <v>2805</v>
      </c>
      <c r="G12" s="12">
        <v>65</v>
      </c>
      <c r="H12" s="12">
        <v>826</v>
      </c>
      <c r="I12" s="12">
        <v>305</v>
      </c>
      <c r="J12" s="12">
        <v>35</v>
      </c>
      <c r="K12" s="12">
        <v>4244</v>
      </c>
      <c r="L12" s="12">
        <v>29</v>
      </c>
      <c r="M12" s="12">
        <v>14</v>
      </c>
      <c r="N12" s="12">
        <v>2943</v>
      </c>
      <c r="O12" s="12">
        <v>42</v>
      </c>
      <c r="P12" s="12">
        <v>760</v>
      </c>
      <c r="Q12" s="12">
        <v>407</v>
      </c>
      <c r="R12" s="12">
        <v>49</v>
      </c>
    </row>
    <row r="13" spans="2:18" ht="20.100000000000001" customHeight="1" thickBot="1" x14ac:dyDescent="0.25">
      <c r="B13" s="6" t="s">
        <v>4</v>
      </c>
      <c r="C13" s="12">
        <v>3109</v>
      </c>
      <c r="D13" s="12">
        <v>39</v>
      </c>
      <c r="E13" s="12">
        <v>5</v>
      </c>
      <c r="F13" s="12">
        <v>2011</v>
      </c>
      <c r="G13" s="12">
        <v>19</v>
      </c>
      <c r="H13" s="12">
        <v>540</v>
      </c>
      <c r="I13" s="12">
        <v>422</v>
      </c>
      <c r="J13" s="12">
        <v>73</v>
      </c>
      <c r="K13" s="12">
        <v>2889</v>
      </c>
      <c r="L13" s="12">
        <v>20</v>
      </c>
      <c r="M13" s="12">
        <v>7</v>
      </c>
      <c r="N13" s="12">
        <v>1973</v>
      </c>
      <c r="O13" s="12">
        <v>22</v>
      </c>
      <c r="P13" s="12">
        <v>391</v>
      </c>
      <c r="Q13" s="12">
        <v>410</v>
      </c>
      <c r="R13" s="12">
        <v>66</v>
      </c>
    </row>
    <row r="14" spans="2:18" ht="20.100000000000001" customHeight="1" thickBot="1" x14ac:dyDescent="0.25">
      <c r="B14" s="6" t="s">
        <v>5</v>
      </c>
      <c r="C14" s="12">
        <v>5352</v>
      </c>
      <c r="D14" s="12">
        <v>179</v>
      </c>
      <c r="E14" s="12">
        <v>3</v>
      </c>
      <c r="F14" s="12">
        <v>3678</v>
      </c>
      <c r="G14" s="12">
        <v>69</v>
      </c>
      <c r="H14" s="12">
        <v>623</v>
      </c>
      <c r="I14" s="12">
        <v>715</v>
      </c>
      <c r="J14" s="12">
        <v>85</v>
      </c>
      <c r="K14" s="12">
        <v>6493</v>
      </c>
      <c r="L14" s="12">
        <v>254</v>
      </c>
      <c r="M14" s="12">
        <v>15</v>
      </c>
      <c r="N14" s="12">
        <v>4525</v>
      </c>
      <c r="O14" s="12">
        <v>127</v>
      </c>
      <c r="P14" s="12">
        <v>844</v>
      </c>
      <c r="Q14" s="12">
        <v>651</v>
      </c>
      <c r="R14" s="12">
        <v>77</v>
      </c>
    </row>
    <row r="15" spans="2:18" ht="20.100000000000001" customHeight="1" thickBot="1" x14ac:dyDescent="0.25">
      <c r="B15" s="6" t="s">
        <v>6</v>
      </c>
      <c r="C15" s="12">
        <v>8342</v>
      </c>
      <c r="D15" s="12">
        <v>173</v>
      </c>
      <c r="E15" s="12">
        <v>10</v>
      </c>
      <c r="F15" s="12">
        <v>5516</v>
      </c>
      <c r="G15" s="12">
        <v>146</v>
      </c>
      <c r="H15" s="12">
        <v>1106</v>
      </c>
      <c r="I15" s="12">
        <v>1152</v>
      </c>
      <c r="J15" s="12">
        <v>239</v>
      </c>
      <c r="K15" s="12">
        <v>9786</v>
      </c>
      <c r="L15" s="12">
        <v>267</v>
      </c>
      <c r="M15" s="12">
        <v>19</v>
      </c>
      <c r="N15" s="12">
        <v>6666</v>
      </c>
      <c r="O15" s="12">
        <v>111</v>
      </c>
      <c r="P15" s="12">
        <v>1073</v>
      </c>
      <c r="Q15" s="12">
        <v>1462</v>
      </c>
      <c r="R15" s="12">
        <v>188</v>
      </c>
    </row>
    <row r="16" spans="2:18" ht="20.100000000000001" customHeight="1" thickBot="1" x14ac:dyDescent="0.25">
      <c r="B16" s="6" t="s">
        <v>7</v>
      </c>
      <c r="C16" s="12">
        <v>2000</v>
      </c>
      <c r="D16" s="12">
        <v>16</v>
      </c>
      <c r="E16" s="12">
        <v>0</v>
      </c>
      <c r="F16" s="12">
        <v>1319</v>
      </c>
      <c r="G16" s="12">
        <v>50</v>
      </c>
      <c r="H16" s="12">
        <v>167</v>
      </c>
      <c r="I16" s="12">
        <v>118</v>
      </c>
      <c r="J16" s="12">
        <v>330</v>
      </c>
      <c r="K16" s="12">
        <v>2004</v>
      </c>
      <c r="L16" s="12">
        <v>19</v>
      </c>
      <c r="M16" s="12">
        <v>1</v>
      </c>
      <c r="N16" s="12">
        <v>1210</v>
      </c>
      <c r="O16" s="12">
        <v>43</v>
      </c>
      <c r="P16" s="12">
        <v>75</v>
      </c>
      <c r="Q16" s="12">
        <v>281</v>
      </c>
      <c r="R16" s="12">
        <v>375</v>
      </c>
    </row>
    <row r="17" spans="2:18" ht="20.100000000000001" customHeight="1" thickBot="1" x14ac:dyDescent="0.25">
      <c r="B17" s="6" t="s">
        <v>8</v>
      </c>
      <c r="C17" s="12">
        <v>5241</v>
      </c>
      <c r="D17" s="12">
        <v>116</v>
      </c>
      <c r="E17" s="12">
        <v>12</v>
      </c>
      <c r="F17" s="12">
        <v>3784</v>
      </c>
      <c r="G17" s="12">
        <v>93</v>
      </c>
      <c r="H17" s="12">
        <v>1037</v>
      </c>
      <c r="I17" s="12">
        <v>173</v>
      </c>
      <c r="J17" s="12">
        <v>26</v>
      </c>
      <c r="K17" s="12">
        <v>5269</v>
      </c>
      <c r="L17" s="12">
        <v>63</v>
      </c>
      <c r="M17" s="12">
        <v>19</v>
      </c>
      <c r="N17" s="12">
        <v>4227</v>
      </c>
      <c r="O17" s="12">
        <v>90</v>
      </c>
      <c r="P17" s="12">
        <v>690</v>
      </c>
      <c r="Q17" s="12">
        <v>135</v>
      </c>
      <c r="R17" s="12">
        <v>45</v>
      </c>
    </row>
    <row r="18" spans="2:18" ht="20.100000000000001" customHeight="1" thickBot="1" x14ac:dyDescent="0.25">
      <c r="B18" s="6" t="s">
        <v>9</v>
      </c>
      <c r="C18" s="12">
        <v>5672</v>
      </c>
      <c r="D18" s="12">
        <v>246</v>
      </c>
      <c r="E18" s="12">
        <v>8</v>
      </c>
      <c r="F18" s="12">
        <v>4310</v>
      </c>
      <c r="G18" s="12">
        <v>180</v>
      </c>
      <c r="H18" s="12">
        <v>580</v>
      </c>
      <c r="I18" s="12">
        <v>334</v>
      </c>
      <c r="J18" s="12">
        <v>14</v>
      </c>
      <c r="K18" s="12">
        <v>6051</v>
      </c>
      <c r="L18" s="12">
        <v>91</v>
      </c>
      <c r="M18" s="12">
        <v>4</v>
      </c>
      <c r="N18" s="12">
        <v>4721</v>
      </c>
      <c r="O18" s="12">
        <v>147</v>
      </c>
      <c r="P18" s="12">
        <v>486</v>
      </c>
      <c r="Q18" s="12">
        <v>538</v>
      </c>
      <c r="R18" s="12">
        <v>64</v>
      </c>
    </row>
    <row r="19" spans="2:18" ht="20.100000000000001" customHeight="1" thickBot="1" x14ac:dyDescent="0.25">
      <c r="B19" s="6" t="s">
        <v>10</v>
      </c>
      <c r="C19" s="12">
        <v>23098</v>
      </c>
      <c r="D19" s="12">
        <v>784</v>
      </c>
      <c r="E19" s="12">
        <v>138</v>
      </c>
      <c r="F19" s="12">
        <v>15706</v>
      </c>
      <c r="G19" s="12">
        <v>676</v>
      </c>
      <c r="H19" s="12">
        <v>3583</v>
      </c>
      <c r="I19" s="12">
        <v>2068</v>
      </c>
      <c r="J19" s="12">
        <v>143</v>
      </c>
      <c r="K19" s="12">
        <v>22394</v>
      </c>
      <c r="L19" s="12">
        <v>558</v>
      </c>
      <c r="M19" s="12">
        <v>43</v>
      </c>
      <c r="N19" s="12">
        <v>16053</v>
      </c>
      <c r="O19" s="12">
        <v>336</v>
      </c>
      <c r="P19" s="12">
        <v>3128</v>
      </c>
      <c r="Q19" s="12">
        <v>1971</v>
      </c>
      <c r="R19" s="12">
        <v>305</v>
      </c>
    </row>
    <row r="20" spans="2:18" ht="20.100000000000001" customHeight="1" thickBot="1" x14ac:dyDescent="0.25">
      <c r="B20" s="6" t="s">
        <v>11</v>
      </c>
      <c r="C20" s="12">
        <v>22920</v>
      </c>
      <c r="D20" s="12">
        <v>686</v>
      </c>
      <c r="E20" s="12">
        <v>64</v>
      </c>
      <c r="F20" s="12">
        <v>13529</v>
      </c>
      <c r="G20" s="12">
        <v>312</v>
      </c>
      <c r="H20" s="12">
        <v>4003</v>
      </c>
      <c r="I20" s="12">
        <v>3719</v>
      </c>
      <c r="J20" s="12">
        <v>607</v>
      </c>
      <c r="K20" s="12">
        <v>23932</v>
      </c>
      <c r="L20" s="12">
        <v>566</v>
      </c>
      <c r="M20" s="12">
        <v>79</v>
      </c>
      <c r="N20" s="12">
        <v>15390</v>
      </c>
      <c r="O20" s="12">
        <v>256</v>
      </c>
      <c r="P20" s="12">
        <v>3243</v>
      </c>
      <c r="Q20" s="12">
        <v>3716</v>
      </c>
      <c r="R20" s="12">
        <v>682</v>
      </c>
    </row>
    <row r="21" spans="2:18" ht="20.100000000000001" customHeight="1" thickBot="1" x14ac:dyDescent="0.25">
      <c r="B21" s="6" t="s">
        <v>12</v>
      </c>
      <c r="C21" s="12">
        <v>2470</v>
      </c>
      <c r="D21" s="12">
        <v>58</v>
      </c>
      <c r="E21" s="12">
        <v>0</v>
      </c>
      <c r="F21" s="12">
        <v>1663</v>
      </c>
      <c r="G21" s="12">
        <v>24</v>
      </c>
      <c r="H21" s="12">
        <v>210</v>
      </c>
      <c r="I21" s="12">
        <v>118</v>
      </c>
      <c r="J21" s="12">
        <v>397</v>
      </c>
      <c r="K21" s="12">
        <v>2513</v>
      </c>
      <c r="L21" s="12">
        <v>66</v>
      </c>
      <c r="M21" s="12">
        <v>2</v>
      </c>
      <c r="N21" s="12">
        <v>1752</v>
      </c>
      <c r="O21" s="12">
        <v>35</v>
      </c>
      <c r="P21" s="12">
        <v>325</v>
      </c>
      <c r="Q21" s="12">
        <v>116</v>
      </c>
      <c r="R21" s="12">
        <v>217</v>
      </c>
    </row>
    <row r="22" spans="2:18" ht="20.100000000000001" customHeight="1" thickBot="1" x14ac:dyDescent="0.25">
      <c r="B22" s="6" t="s">
        <v>13</v>
      </c>
      <c r="C22" s="12">
        <v>6537</v>
      </c>
      <c r="D22" s="12">
        <v>328</v>
      </c>
      <c r="E22" s="12">
        <v>8</v>
      </c>
      <c r="F22" s="12">
        <v>4894</v>
      </c>
      <c r="G22" s="12">
        <v>162</v>
      </c>
      <c r="H22" s="12">
        <v>448</v>
      </c>
      <c r="I22" s="12">
        <v>616</v>
      </c>
      <c r="J22" s="12">
        <v>81</v>
      </c>
      <c r="K22" s="12">
        <v>6551</v>
      </c>
      <c r="L22" s="12">
        <v>210</v>
      </c>
      <c r="M22" s="12">
        <v>16</v>
      </c>
      <c r="N22" s="12">
        <v>5166</v>
      </c>
      <c r="O22" s="12">
        <v>119</v>
      </c>
      <c r="P22" s="12">
        <v>488</v>
      </c>
      <c r="Q22" s="12">
        <v>467</v>
      </c>
      <c r="R22" s="12">
        <v>85</v>
      </c>
    </row>
    <row r="23" spans="2:18" ht="20.100000000000001" customHeight="1" thickBot="1" x14ac:dyDescent="0.25">
      <c r="B23" s="6" t="s">
        <v>14</v>
      </c>
      <c r="C23" s="12">
        <v>26965</v>
      </c>
      <c r="D23" s="12">
        <v>562</v>
      </c>
      <c r="E23" s="12">
        <v>138</v>
      </c>
      <c r="F23" s="12">
        <v>18143</v>
      </c>
      <c r="G23" s="12">
        <v>231</v>
      </c>
      <c r="H23" s="12">
        <v>5396</v>
      </c>
      <c r="I23" s="12">
        <v>1185</v>
      </c>
      <c r="J23" s="12">
        <v>1310</v>
      </c>
      <c r="K23" s="12">
        <v>26166</v>
      </c>
      <c r="L23" s="12">
        <v>451</v>
      </c>
      <c r="M23" s="12">
        <v>73</v>
      </c>
      <c r="N23" s="12">
        <v>18437</v>
      </c>
      <c r="O23" s="12">
        <v>669</v>
      </c>
      <c r="P23" s="12">
        <v>4519</v>
      </c>
      <c r="Q23" s="12">
        <v>1580</v>
      </c>
      <c r="R23" s="12">
        <v>437</v>
      </c>
    </row>
    <row r="24" spans="2:18" ht="20.100000000000001" customHeight="1" thickBot="1" x14ac:dyDescent="0.25">
      <c r="B24" s="6" t="s">
        <v>15</v>
      </c>
      <c r="C24" s="12">
        <v>8250</v>
      </c>
      <c r="D24" s="12">
        <v>2</v>
      </c>
      <c r="E24" s="12">
        <v>17</v>
      </c>
      <c r="F24" s="12">
        <v>4919</v>
      </c>
      <c r="G24" s="12">
        <v>76</v>
      </c>
      <c r="H24" s="12">
        <v>895</v>
      </c>
      <c r="I24" s="12">
        <v>408</v>
      </c>
      <c r="J24" s="12">
        <v>1933</v>
      </c>
      <c r="K24" s="12">
        <v>6426</v>
      </c>
      <c r="L24" s="12">
        <v>19</v>
      </c>
      <c r="M24" s="12">
        <v>20</v>
      </c>
      <c r="N24" s="12">
        <v>4694</v>
      </c>
      <c r="O24" s="12">
        <v>186</v>
      </c>
      <c r="P24" s="12">
        <v>671</v>
      </c>
      <c r="Q24" s="12">
        <v>655</v>
      </c>
      <c r="R24" s="12">
        <v>181</v>
      </c>
    </row>
    <row r="25" spans="2:18" ht="20.100000000000001" customHeight="1" thickBot="1" x14ac:dyDescent="0.25">
      <c r="B25" s="6" t="s">
        <v>16</v>
      </c>
      <c r="C25" s="12">
        <v>1887</v>
      </c>
      <c r="D25" s="12">
        <v>10</v>
      </c>
      <c r="E25" s="12">
        <v>7</v>
      </c>
      <c r="F25" s="12">
        <v>1328</v>
      </c>
      <c r="G25" s="12">
        <v>13</v>
      </c>
      <c r="H25" s="12">
        <v>265</v>
      </c>
      <c r="I25" s="12">
        <v>228</v>
      </c>
      <c r="J25" s="12">
        <v>36</v>
      </c>
      <c r="K25" s="12">
        <v>1957</v>
      </c>
      <c r="L25" s="12">
        <v>17</v>
      </c>
      <c r="M25" s="12">
        <v>14</v>
      </c>
      <c r="N25" s="12">
        <v>1335</v>
      </c>
      <c r="O25" s="12">
        <v>7</v>
      </c>
      <c r="P25" s="12">
        <v>270</v>
      </c>
      <c r="Q25" s="12">
        <v>270</v>
      </c>
      <c r="R25" s="12">
        <v>44</v>
      </c>
    </row>
    <row r="26" spans="2:18" ht="20.100000000000001" customHeight="1" thickBot="1" x14ac:dyDescent="0.25">
      <c r="B26" s="7" t="s">
        <v>17</v>
      </c>
      <c r="C26" s="12">
        <v>5640</v>
      </c>
      <c r="D26" s="12">
        <v>245</v>
      </c>
      <c r="E26" s="12">
        <v>23</v>
      </c>
      <c r="F26" s="12">
        <v>3483</v>
      </c>
      <c r="G26" s="12">
        <v>46</v>
      </c>
      <c r="H26" s="12">
        <v>1477</v>
      </c>
      <c r="I26" s="12">
        <v>222</v>
      </c>
      <c r="J26" s="12">
        <v>144</v>
      </c>
      <c r="K26" s="12">
        <v>5931</v>
      </c>
      <c r="L26" s="12">
        <v>301</v>
      </c>
      <c r="M26" s="12">
        <v>26</v>
      </c>
      <c r="N26" s="12">
        <v>3515</v>
      </c>
      <c r="O26" s="12">
        <v>65</v>
      </c>
      <c r="P26" s="12">
        <v>1614</v>
      </c>
      <c r="Q26" s="12">
        <v>236</v>
      </c>
      <c r="R26" s="12">
        <v>174</v>
      </c>
    </row>
    <row r="27" spans="2:18" ht="20.100000000000001" customHeight="1" thickBot="1" x14ac:dyDescent="0.25">
      <c r="B27" s="8" t="s">
        <v>18</v>
      </c>
      <c r="C27" s="12">
        <v>839</v>
      </c>
      <c r="D27" s="12">
        <v>0</v>
      </c>
      <c r="E27" s="12">
        <v>0</v>
      </c>
      <c r="F27" s="12">
        <v>720</v>
      </c>
      <c r="G27" s="12">
        <v>5</v>
      </c>
      <c r="H27" s="12">
        <v>100</v>
      </c>
      <c r="I27" s="12">
        <v>14</v>
      </c>
      <c r="J27" s="12">
        <v>0</v>
      </c>
      <c r="K27" s="12">
        <v>822</v>
      </c>
      <c r="L27" s="12">
        <v>0</v>
      </c>
      <c r="M27" s="12">
        <v>0</v>
      </c>
      <c r="N27" s="12">
        <v>732</v>
      </c>
      <c r="O27" s="12">
        <v>0</v>
      </c>
      <c r="P27" s="12">
        <v>52</v>
      </c>
      <c r="Q27" s="12">
        <v>25</v>
      </c>
      <c r="R27" s="12">
        <v>13</v>
      </c>
    </row>
    <row r="28" spans="2:18" ht="20.100000000000001" customHeight="1" thickBot="1" x14ac:dyDescent="0.25">
      <c r="B28" s="9" t="s">
        <v>19</v>
      </c>
      <c r="C28" s="13">
        <f>SUM(C11:C27)</f>
        <v>166936</v>
      </c>
      <c r="D28" s="13">
        <f t="shared" ref="D28:R28" si="0">SUM(D11:D27)</f>
        <v>4676</v>
      </c>
      <c r="E28" s="13">
        <f t="shared" si="0"/>
        <v>471</v>
      </c>
      <c r="F28" s="13">
        <f t="shared" si="0"/>
        <v>110998</v>
      </c>
      <c r="G28" s="13">
        <f t="shared" si="0"/>
        <v>2614</v>
      </c>
      <c r="H28" s="13">
        <f t="shared" si="0"/>
        <v>25005</v>
      </c>
      <c r="I28" s="13">
        <f t="shared" si="0"/>
        <v>15251</v>
      </c>
      <c r="J28" s="13">
        <f t="shared" si="0"/>
        <v>7921</v>
      </c>
      <c r="K28" s="13">
        <f t="shared" si="0"/>
        <v>168057</v>
      </c>
      <c r="L28" s="13">
        <f>SUM(L11:L27)</f>
        <v>3686</v>
      </c>
      <c r="M28" s="13">
        <f t="shared" si="0"/>
        <v>405</v>
      </c>
      <c r="N28" s="13">
        <f t="shared" si="0"/>
        <v>118229</v>
      </c>
      <c r="O28" s="13">
        <f t="shared" si="0"/>
        <v>2870</v>
      </c>
      <c r="P28" s="13">
        <f t="shared" si="0"/>
        <v>22059</v>
      </c>
      <c r="Q28" s="13">
        <f t="shared" si="0"/>
        <v>16108</v>
      </c>
      <c r="R28" s="13">
        <f t="shared" si="0"/>
        <v>4700</v>
      </c>
    </row>
    <row r="29" spans="2:18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2" spans="2:18" ht="15" thickBot="1" x14ac:dyDescent="0.25">
      <c r="B32" s="14"/>
      <c r="C32" s="34" t="s">
        <v>109</v>
      </c>
      <c r="D32" s="35"/>
      <c r="E32" s="35"/>
      <c r="F32" s="35"/>
      <c r="G32" s="35"/>
      <c r="H32" s="35"/>
      <c r="I32" s="35"/>
      <c r="J32" s="35"/>
    </row>
    <row r="33" spans="2:10" ht="15" thickBot="1" x14ac:dyDescent="0.25">
      <c r="B33" s="14"/>
      <c r="C33" s="46" t="s">
        <v>110</v>
      </c>
      <c r="D33" s="46"/>
      <c r="E33" s="46"/>
      <c r="F33" s="46"/>
      <c r="G33" s="46"/>
      <c r="H33" s="46"/>
      <c r="I33" s="46"/>
      <c r="J33" s="46"/>
    </row>
    <row r="34" spans="2:10" ht="44.25" customHeight="1" thickBot="1" x14ac:dyDescent="0.25">
      <c r="B34" s="14"/>
      <c r="C34" s="36" t="s">
        <v>20</v>
      </c>
      <c r="D34" s="38" t="s">
        <v>28</v>
      </c>
      <c r="E34" s="29" t="s">
        <v>21</v>
      </c>
      <c r="F34" s="43" t="s">
        <v>22</v>
      </c>
      <c r="G34" s="44"/>
      <c r="H34" s="45"/>
      <c r="I34" s="29" t="s">
        <v>23</v>
      </c>
      <c r="J34" s="29" t="s">
        <v>24</v>
      </c>
    </row>
    <row r="35" spans="2:10" ht="44.25" customHeight="1" thickBot="1" x14ac:dyDescent="0.25">
      <c r="B35" s="14"/>
      <c r="C35" s="40"/>
      <c r="D35" s="41"/>
      <c r="E35" s="42"/>
      <c r="F35" s="10" t="s">
        <v>25</v>
      </c>
      <c r="G35" s="10" t="s">
        <v>26</v>
      </c>
      <c r="H35" s="10" t="s">
        <v>27</v>
      </c>
      <c r="I35" s="42"/>
      <c r="J35" s="42"/>
    </row>
    <row r="36" spans="2:10" ht="20.100000000000001" customHeight="1" thickBot="1" x14ac:dyDescent="0.25">
      <c r="B36" s="5" t="s">
        <v>2</v>
      </c>
      <c r="C36" s="15">
        <f t="shared" ref="C36:J36" si="1">IF(C11&gt;0,(K11-C11)/C11,"-")</f>
        <v>1.9675356615838661E-3</v>
      </c>
      <c r="D36" s="15">
        <f t="shared" si="1"/>
        <v>-0.37962202136400985</v>
      </c>
      <c r="E36" s="15">
        <f t="shared" si="1"/>
        <v>0.47222222222222221</v>
      </c>
      <c r="F36" s="15">
        <f t="shared" si="1"/>
        <v>7.3307460112117293E-2</v>
      </c>
      <c r="G36" s="15">
        <f t="shared" si="1"/>
        <v>0.37583892617449666</v>
      </c>
      <c r="H36" s="15">
        <f t="shared" si="1"/>
        <v>-8.5089357161909837E-2</v>
      </c>
      <c r="I36" s="15">
        <f t="shared" si="1"/>
        <v>-7.701215981470759E-2</v>
      </c>
      <c r="J36" s="15">
        <f t="shared" si="1"/>
        <v>-0.31199351701782818</v>
      </c>
    </row>
    <row r="37" spans="2:10" ht="20.100000000000001" customHeight="1" thickBot="1" x14ac:dyDescent="0.25">
      <c r="B37" s="6" t="s">
        <v>3</v>
      </c>
      <c r="C37" s="15">
        <f t="shared" ref="C37:J37" si="2">IF(C12&gt;0,(K12-C12)/C12,"-")</f>
        <v>4.7125585985689611E-2</v>
      </c>
      <c r="D37" s="15">
        <f t="shared" si="2"/>
        <v>0.93333333333333335</v>
      </c>
      <c r="E37" s="15">
        <f t="shared" si="2"/>
        <v>6</v>
      </c>
      <c r="F37" s="15">
        <f t="shared" si="2"/>
        <v>4.9197860962566842E-2</v>
      </c>
      <c r="G37" s="15">
        <f t="shared" si="2"/>
        <v>-0.35384615384615387</v>
      </c>
      <c r="H37" s="15">
        <f t="shared" si="2"/>
        <v>-7.990314769975787E-2</v>
      </c>
      <c r="I37" s="15">
        <f t="shared" si="2"/>
        <v>0.33442622950819673</v>
      </c>
      <c r="J37" s="15">
        <f t="shared" si="2"/>
        <v>0.4</v>
      </c>
    </row>
    <row r="38" spans="2:10" ht="20.100000000000001" customHeight="1" thickBot="1" x14ac:dyDescent="0.25">
      <c r="B38" s="6" t="s">
        <v>4</v>
      </c>
      <c r="C38" s="15">
        <f t="shared" ref="C38:J38" si="3">IF(C13&gt;0,(K13-C13)/C13,"-")</f>
        <v>-7.0762302991315529E-2</v>
      </c>
      <c r="D38" s="15">
        <f t="shared" si="3"/>
        <v>-0.48717948717948717</v>
      </c>
      <c r="E38" s="15">
        <f t="shared" si="3"/>
        <v>0.4</v>
      </c>
      <c r="F38" s="15">
        <f t="shared" si="3"/>
        <v>-1.8896071606166086E-2</v>
      </c>
      <c r="G38" s="15">
        <f t="shared" si="3"/>
        <v>0.15789473684210525</v>
      </c>
      <c r="H38" s="15">
        <f t="shared" si="3"/>
        <v>-0.27592592592592591</v>
      </c>
      <c r="I38" s="15">
        <f t="shared" si="3"/>
        <v>-2.843601895734597E-2</v>
      </c>
      <c r="J38" s="15">
        <f t="shared" si="3"/>
        <v>-9.5890410958904104E-2</v>
      </c>
    </row>
    <row r="39" spans="2:10" ht="20.100000000000001" customHeight="1" thickBot="1" x14ac:dyDescent="0.25">
      <c r="B39" s="6" t="s">
        <v>5</v>
      </c>
      <c r="C39" s="15">
        <f t="shared" ref="C39:J39" si="4">IF(C14&gt;0,(K14-C14)/C14,"-")</f>
        <v>0.2131913303437967</v>
      </c>
      <c r="D39" s="15">
        <f t="shared" si="4"/>
        <v>0.41899441340782123</v>
      </c>
      <c r="E39" s="15">
        <f t="shared" si="4"/>
        <v>4</v>
      </c>
      <c r="F39" s="15">
        <f t="shared" si="4"/>
        <v>0.23028820010875475</v>
      </c>
      <c r="G39" s="15">
        <f t="shared" si="4"/>
        <v>0.84057971014492749</v>
      </c>
      <c r="H39" s="15">
        <f t="shared" si="4"/>
        <v>0.3547351524879615</v>
      </c>
      <c r="I39" s="15">
        <f t="shared" si="4"/>
        <v>-8.951048951048951E-2</v>
      </c>
      <c r="J39" s="15">
        <f t="shared" si="4"/>
        <v>-9.4117647058823528E-2</v>
      </c>
    </row>
    <row r="40" spans="2:10" ht="20.100000000000001" customHeight="1" thickBot="1" x14ac:dyDescent="0.25">
      <c r="B40" s="6" t="s">
        <v>6</v>
      </c>
      <c r="C40" s="15">
        <f t="shared" ref="C40:J40" si="5">IF(C15&gt;0,(K15-C15)/C15,"-")</f>
        <v>0.17309997602493407</v>
      </c>
      <c r="D40" s="15">
        <f t="shared" si="5"/>
        <v>0.54335260115606931</v>
      </c>
      <c r="E40" s="15">
        <f t="shared" si="5"/>
        <v>0.9</v>
      </c>
      <c r="F40" s="15">
        <f t="shared" si="5"/>
        <v>0.2084844089920232</v>
      </c>
      <c r="G40" s="15">
        <f t="shared" si="5"/>
        <v>-0.23972602739726026</v>
      </c>
      <c r="H40" s="15">
        <f t="shared" si="5"/>
        <v>-2.9837251356238697E-2</v>
      </c>
      <c r="I40" s="15">
        <f t="shared" si="5"/>
        <v>0.26909722222222221</v>
      </c>
      <c r="J40" s="15">
        <f t="shared" si="5"/>
        <v>-0.21338912133891214</v>
      </c>
    </row>
    <row r="41" spans="2:10" ht="20.100000000000001" customHeight="1" thickBot="1" x14ac:dyDescent="0.25">
      <c r="B41" s="6" t="s">
        <v>7</v>
      </c>
      <c r="C41" s="15">
        <f t="shared" ref="C41:J41" si="6">IF(C16&gt;0,(K16-C16)/C16,"-")</f>
        <v>2E-3</v>
      </c>
      <c r="D41" s="15">
        <f t="shared" si="6"/>
        <v>0.1875</v>
      </c>
      <c r="E41" s="15" t="str">
        <f t="shared" si="6"/>
        <v>-</v>
      </c>
      <c r="F41" s="15">
        <f t="shared" si="6"/>
        <v>-8.2638362395754353E-2</v>
      </c>
      <c r="G41" s="15">
        <f t="shared" si="6"/>
        <v>-0.14000000000000001</v>
      </c>
      <c r="H41" s="15">
        <f t="shared" si="6"/>
        <v>-0.55089820359281438</v>
      </c>
      <c r="I41" s="15">
        <f t="shared" si="6"/>
        <v>1.3813559322033899</v>
      </c>
      <c r="J41" s="15">
        <f t="shared" si="6"/>
        <v>0.13636363636363635</v>
      </c>
    </row>
    <row r="42" spans="2:10" ht="20.100000000000001" customHeight="1" thickBot="1" x14ac:dyDescent="0.25">
      <c r="B42" s="6" t="s">
        <v>8</v>
      </c>
      <c r="C42" s="15">
        <f t="shared" ref="C42:J42" si="7">IF(C17&gt;0,(K17-C17)/C17,"-")</f>
        <v>5.3424918908605229E-3</v>
      </c>
      <c r="D42" s="15">
        <f t="shared" si="7"/>
        <v>-0.45689655172413796</v>
      </c>
      <c r="E42" s="15">
        <f t="shared" si="7"/>
        <v>0.58333333333333337</v>
      </c>
      <c r="F42" s="15">
        <f t="shared" si="7"/>
        <v>0.11707188160676532</v>
      </c>
      <c r="G42" s="15">
        <f t="shared" si="7"/>
        <v>-3.2258064516129031E-2</v>
      </c>
      <c r="H42" s="15">
        <f t="shared" si="7"/>
        <v>-0.33461909353905495</v>
      </c>
      <c r="I42" s="15">
        <f t="shared" si="7"/>
        <v>-0.21965317919075145</v>
      </c>
      <c r="J42" s="15">
        <f t="shared" si="7"/>
        <v>0.73076923076923073</v>
      </c>
    </row>
    <row r="43" spans="2:10" ht="20.100000000000001" customHeight="1" thickBot="1" x14ac:dyDescent="0.25">
      <c r="B43" s="6" t="s">
        <v>9</v>
      </c>
      <c r="C43" s="15">
        <f t="shared" ref="C43:J43" si="8">IF(C18&gt;0,(K18-C18)/C18,"-")</f>
        <v>6.6819464033850487E-2</v>
      </c>
      <c r="D43" s="15">
        <f t="shared" si="8"/>
        <v>-0.63008130081300817</v>
      </c>
      <c r="E43" s="15">
        <f t="shared" si="8"/>
        <v>-0.5</v>
      </c>
      <c r="F43" s="15">
        <f t="shared" si="8"/>
        <v>9.535962877030163E-2</v>
      </c>
      <c r="G43" s="15">
        <f t="shared" si="8"/>
        <v>-0.18333333333333332</v>
      </c>
      <c r="H43" s="15">
        <f t="shared" si="8"/>
        <v>-0.16206896551724137</v>
      </c>
      <c r="I43" s="15">
        <f t="shared" si="8"/>
        <v>0.6107784431137725</v>
      </c>
      <c r="J43" s="15">
        <f t="shared" si="8"/>
        <v>3.5714285714285716</v>
      </c>
    </row>
    <row r="44" spans="2:10" ht="20.100000000000001" customHeight="1" thickBot="1" x14ac:dyDescent="0.25">
      <c r="B44" s="6" t="s">
        <v>10</v>
      </c>
      <c r="C44" s="15">
        <f t="shared" ref="C44:J44" si="9">IF(C19&gt;0,(K19-C19)/C19,"-")</f>
        <v>-3.0478829335873234E-2</v>
      </c>
      <c r="D44" s="15">
        <f t="shared" si="9"/>
        <v>-0.28826530612244899</v>
      </c>
      <c r="E44" s="15">
        <f t="shared" si="9"/>
        <v>-0.68840579710144922</v>
      </c>
      <c r="F44" s="15">
        <f t="shared" si="9"/>
        <v>2.2093467464663185E-2</v>
      </c>
      <c r="G44" s="15">
        <f t="shared" si="9"/>
        <v>-0.50295857988165682</v>
      </c>
      <c r="H44" s="15">
        <f t="shared" si="9"/>
        <v>-0.12698855707507675</v>
      </c>
      <c r="I44" s="15">
        <f t="shared" si="9"/>
        <v>-4.690522243713733E-2</v>
      </c>
      <c r="J44" s="15">
        <f t="shared" si="9"/>
        <v>1.1328671328671329</v>
      </c>
    </row>
    <row r="45" spans="2:10" ht="20.100000000000001" customHeight="1" thickBot="1" x14ac:dyDescent="0.25">
      <c r="B45" s="6" t="s">
        <v>11</v>
      </c>
      <c r="C45" s="15">
        <f t="shared" ref="C45:J45" si="10">IF(C20&gt;0,(K20-C20)/C20,"-")</f>
        <v>4.4153577661431062E-2</v>
      </c>
      <c r="D45" s="15">
        <f t="shared" si="10"/>
        <v>-0.1749271137026239</v>
      </c>
      <c r="E45" s="15">
        <f t="shared" si="10"/>
        <v>0.234375</v>
      </c>
      <c r="F45" s="15">
        <f t="shared" si="10"/>
        <v>0.13755636041096903</v>
      </c>
      <c r="G45" s="15">
        <f t="shared" si="10"/>
        <v>-0.17948717948717949</v>
      </c>
      <c r="H45" s="15">
        <f t="shared" si="10"/>
        <v>-0.18985760679490382</v>
      </c>
      <c r="I45" s="15">
        <f t="shared" si="10"/>
        <v>-8.0666845926324286E-4</v>
      </c>
      <c r="J45" s="15">
        <f t="shared" si="10"/>
        <v>0.12355848434925865</v>
      </c>
    </row>
    <row r="46" spans="2:10" ht="20.100000000000001" customHeight="1" thickBot="1" x14ac:dyDescent="0.25">
      <c r="B46" s="6" t="s">
        <v>12</v>
      </c>
      <c r="C46" s="15">
        <f t="shared" ref="C46:J46" si="11">IF(C21&gt;0,(K21-C21)/C21,"-")</f>
        <v>1.7408906882591092E-2</v>
      </c>
      <c r="D46" s="15">
        <f t="shared" si="11"/>
        <v>0.13793103448275862</v>
      </c>
      <c r="E46" s="15" t="str">
        <f t="shared" si="11"/>
        <v>-</v>
      </c>
      <c r="F46" s="15">
        <f t="shared" si="11"/>
        <v>5.3517739025856888E-2</v>
      </c>
      <c r="G46" s="15">
        <f t="shared" si="11"/>
        <v>0.45833333333333331</v>
      </c>
      <c r="H46" s="15">
        <f t="shared" si="11"/>
        <v>0.54761904761904767</v>
      </c>
      <c r="I46" s="15">
        <f t="shared" si="11"/>
        <v>-1.6949152542372881E-2</v>
      </c>
      <c r="J46" s="15">
        <f t="shared" si="11"/>
        <v>-0.45340050377833752</v>
      </c>
    </row>
    <row r="47" spans="2:10" ht="20.100000000000001" customHeight="1" thickBot="1" x14ac:dyDescent="0.25">
      <c r="B47" s="6" t="s">
        <v>13</v>
      </c>
      <c r="C47" s="15">
        <f t="shared" ref="C47:J47" si="12">IF(C22&gt;0,(K22-C22)/C22,"-")</f>
        <v>2.1416551935138444E-3</v>
      </c>
      <c r="D47" s="15">
        <f t="shared" si="12"/>
        <v>-0.3597560975609756</v>
      </c>
      <c r="E47" s="15">
        <f t="shared" si="12"/>
        <v>1</v>
      </c>
      <c r="F47" s="15">
        <f t="shared" si="12"/>
        <v>5.5578259092766653E-2</v>
      </c>
      <c r="G47" s="15">
        <f t="shared" si="12"/>
        <v>-0.26543209876543211</v>
      </c>
      <c r="H47" s="15">
        <f t="shared" si="12"/>
        <v>8.9285714285714288E-2</v>
      </c>
      <c r="I47" s="15">
        <f t="shared" si="12"/>
        <v>-0.24188311688311689</v>
      </c>
      <c r="J47" s="15">
        <f t="shared" si="12"/>
        <v>4.9382716049382713E-2</v>
      </c>
    </row>
    <row r="48" spans="2:10" ht="20.100000000000001" customHeight="1" thickBot="1" x14ac:dyDescent="0.25">
      <c r="B48" s="6" t="s">
        <v>14</v>
      </c>
      <c r="C48" s="15">
        <f t="shared" ref="C48:J48" si="13">IF(C23&gt;0,(K23-C23)/C23,"-")</f>
        <v>-2.9631003152234377E-2</v>
      </c>
      <c r="D48" s="15">
        <f t="shared" si="13"/>
        <v>-0.19750889679715303</v>
      </c>
      <c r="E48" s="15">
        <f t="shared" si="13"/>
        <v>-0.47101449275362317</v>
      </c>
      <c r="F48" s="15">
        <f t="shared" si="13"/>
        <v>1.6204596814198315E-2</v>
      </c>
      <c r="G48" s="15">
        <f t="shared" si="13"/>
        <v>1.8961038961038961</v>
      </c>
      <c r="H48" s="15">
        <f t="shared" si="13"/>
        <v>-0.16252779836916234</v>
      </c>
      <c r="I48" s="15">
        <f t="shared" si="13"/>
        <v>0.33333333333333331</v>
      </c>
      <c r="J48" s="15">
        <f t="shared" si="13"/>
        <v>-0.666412213740458</v>
      </c>
    </row>
    <row r="49" spans="2:10" ht="20.100000000000001" customHeight="1" thickBot="1" x14ac:dyDescent="0.25">
      <c r="B49" s="6" t="s">
        <v>15</v>
      </c>
      <c r="C49" s="15">
        <f t="shared" ref="C49:J49" si="14">IF(C24&gt;0,(K24-C24)/C24,"-")</f>
        <v>-0.22109090909090909</v>
      </c>
      <c r="D49" s="15">
        <f t="shared" si="14"/>
        <v>8.5</v>
      </c>
      <c r="E49" s="15">
        <f t="shared" si="14"/>
        <v>0.17647058823529413</v>
      </c>
      <c r="F49" s="15">
        <f t="shared" si="14"/>
        <v>-4.5741004269160397E-2</v>
      </c>
      <c r="G49" s="15">
        <f t="shared" si="14"/>
        <v>1.4473684210526316</v>
      </c>
      <c r="H49" s="15">
        <f t="shared" si="14"/>
        <v>-0.25027932960893856</v>
      </c>
      <c r="I49" s="15">
        <f t="shared" si="14"/>
        <v>0.60539215686274506</v>
      </c>
      <c r="J49" s="15">
        <f t="shared" si="14"/>
        <v>-0.90636316606311429</v>
      </c>
    </row>
    <row r="50" spans="2:10" ht="20.100000000000001" customHeight="1" thickBot="1" x14ac:dyDescent="0.25">
      <c r="B50" s="6" t="s">
        <v>16</v>
      </c>
      <c r="C50" s="15">
        <f t="shared" ref="C50:J50" si="15">IF(C25&gt;0,(K25-C25)/C25,"-")</f>
        <v>3.7095919448860627E-2</v>
      </c>
      <c r="D50" s="15">
        <f t="shared" si="15"/>
        <v>0.7</v>
      </c>
      <c r="E50" s="15">
        <f t="shared" si="15"/>
        <v>1</v>
      </c>
      <c r="F50" s="15">
        <f t="shared" si="15"/>
        <v>5.2710843373493972E-3</v>
      </c>
      <c r="G50" s="15">
        <f t="shared" si="15"/>
        <v>-0.46153846153846156</v>
      </c>
      <c r="H50" s="15">
        <f t="shared" si="15"/>
        <v>1.8867924528301886E-2</v>
      </c>
      <c r="I50" s="15">
        <f t="shared" si="15"/>
        <v>0.18421052631578946</v>
      </c>
      <c r="J50" s="15">
        <f t="shared" si="15"/>
        <v>0.22222222222222221</v>
      </c>
    </row>
    <row r="51" spans="2:10" ht="20.100000000000001" customHeight="1" thickBot="1" x14ac:dyDescent="0.25">
      <c r="B51" s="7" t="s">
        <v>17</v>
      </c>
      <c r="C51" s="15">
        <f t="shared" ref="C51:J51" si="16">IF(C26&gt;0,(K26-C26)/C26,"-")</f>
        <v>5.1595744680851062E-2</v>
      </c>
      <c r="D51" s="15">
        <f t="shared" si="16"/>
        <v>0.22857142857142856</v>
      </c>
      <c r="E51" s="15">
        <f t="shared" si="16"/>
        <v>0.13043478260869565</v>
      </c>
      <c r="F51" s="15">
        <f t="shared" si="16"/>
        <v>9.1874820556991105E-3</v>
      </c>
      <c r="G51" s="15">
        <f t="shared" si="16"/>
        <v>0.41304347826086957</v>
      </c>
      <c r="H51" s="15">
        <f t="shared" si="16"/>
        <v>9.2755585646580901E-2</v>
      </c>
      <c r="I51" s="15">
        <f t="shared" si="16"/>
        <v>6.3063063063063057E-2</v>
      </c>
      <c r="J51" s="15">
        <f t="shared" si="16"/>
        <v>0.20833333333333334</v>
      </c>
    </row>
    <row r="52" spans="2:10" ht="20.100000000000001" customHeight="1" thickBot="1" x14ac:dyDescent="0.25">
      <c r="B52" s="8" t="s">
        <v>18</v>
      </c>
      <c r="C52" s="15">
        <f t="shared" ref="C52:J52" si="17">IF(C27&gt;0,(K27-C27)/C27,"-")</f>
        <v>-2.0262216924910609E-2</v>
      </c>
      <c r="D52" s="15" t="str">
        <f t="shared" si="17"/>
        <v>-</v>
      </c>
      <c r="E52" s="15" t="str">
        <f t="shared" si="17"/>
        <v>-</v>
      </c>
      <c r="F52" s="15">
        <f t="shared" si="17"/>
        <v>1.6666666666666666E-2</v>
      </c>
      <c r="G52" s="15">
        <f t="shared" si="17"/>
        <v>-1</v>
      </c>
      <c r="H52" s="15">
        <f t="shared" si="17"/>
        <v>-0.48</v>
      </c>
      <c r="I52" s="15">
        <f t="shared" si="17"/>
        <v>0.7857142857142857</v>
      </c>
      <c r="J52" s="15" t="str">
        <f t="shared" si="17"/>
        <v>-</v>
      </c>
    </row>
    <row r="53" spans="2:10" ht="20.100000000000001" customHeight="1" thickBot="1" x14ac:dyDescent="0.25">
      <c r="B53" s="9" t="s">
        <v>19</v>
      </c>
      <c r="C53" s="16">
        <f t="shared" ref="C53:J53" si="18">IF(C28&gt;0,(K28-C28)/C28,"-")</f>
        <v>6.715148320314372E-3</v>
      </c>
      <c r="D53" s="16">
        <f t="shared" si="18"/>
        <v>-0.21171941830624466</v>
      </c>
      <c r="E53" s="16">
        <f t="shared" si="18"/>
        <v>-0.14012738853503184</v>
      </c>
      <c r="F53" s="16">
        <f t="shared" si="18"/>
        <v>6.5145317933656466E-2</v>
      </c>
      <c r="G53" s="16">
        <f t="shared" si="18"/>
        <v>9.7934200459066562E-2</v>
      </c>
      <c r="H53" s="16">
        <f t="shared" si="18"/>
        <v>-0.11781643671265747</v>
      </c>
      <c r="I53" s="16">
        <f t="shared" si="18"/>
        <v>5.6193036522195268E-2</v>
      </c>
      <c r="J53" s="16">
        <f t="shared" si="18"/>
        <v>-0.40664057568488826</v>
      </c>
    </row>
  </sheetData>
  <mergeCells count="22">
    <mergeCell ref="C32:J32"/>
    <mergeCell ref="C34:C35"/>
    <mergeCell ref="D34:D35"/>
    <mergeCell ref="E34:E35"/>
    <mergeCell ref="F34:H34"/>
    <mergeCell ref="I34:I35"/>
    <mergeCell ref="J34:J35"/>
    <mergeCell ref="C33:J33"/>
    <mergeCell ref="M9:M10"/>
    <mergeCell ref="N9:P9"/>
    <mergeCell ref="Q9:Q10"/>
    <mergeCell ref="R9:R10"/>
    <mergeCell ref="C8:J8"/>
    <mergeCell ref="K8:R8"/>
    <mergeCell ref="C9:C10"/>
    <mergeCell ref="D9:D10"/>
    <mergeCell ref="E9:E10"/>
    <mergeCell ref="F9:H9"/>
    <mergeCell ref="I9:I10"/>
    <mergeCell ref="J9:J10"/>
    <mergeCell ref="K9:K10"/>
    <mergeCell ref="L9:L10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29"/>
  <sheetViews>
    <sheetView topLeftCell="D1"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625" customWidth="1"/>
    <col min="4" max="4" width="15.5" bestFit="1" customWidth="1"/>
    <col min="5" max="5" width="17.375" bestFit="1" customWidth="1"/>
    <col min="6" max="6" width="25.625" customWidth="1"/>
    <col min="7" max="7" width="12.625" customWidth="1"/>
    <col min="8" max="8" width="15.5" bestFit="1" customWidth="1"/>
    <col min="9" max="9" width="17.375" bestFit="1" customWidth="1"/>
    <col min="10" max="10" width="25.625" customWidth="1"/>
    <col min="11" max="11" width="12.625" customWidth="1"/>
    <col min="12" max="12" width="15.5" bestFit="1" customWidth="1"/>
    <col min="13" max="13" width="17.375" bestFit="1" customWidth="1"/>
    <col min="14" max="14" width="25.625" customWidth="1"/>
    <col min="15" max="18" width="20.625" customWidth="1"/>
    <col min="19" max="19" width="11.875" customWidth="1"/>
  </cols>
  <sheetData>
    <row r="7" spans="1:14" ht="51" customHeight="1" x14ac:dyDescent="0.2"/>
    <row r="8" spans="1:14" ht="44.25" customHeight="1" thickBot="1" x14ac:dyDescent="0.25">
      <c r="A8" s="47"/>
      <c r="B8" s="48"/>
      <c r="C8" s="34">
        <v>2018</v>
      </c>
      <c r="D8" s="35"/>
      <c r="E8" s="35"/>
      <c r="F8" s="35"/>
      <c r="G8" s="34">
        <v>2019</v>
      </c>
      <c r="H8" s="35"/>
      <c r="I8" s="35"/>
      <c r="J8" s="35"/>
      <c r="K8" s="34" t="s">
        <v>111</v>
      </c>
      <c r="L8" s="35"/>
      <c r="M8" s="35"/>
      <c r="N8" s="35"/>
    </row>
    <row r="9" spans="1:14" ht="44.25" customHeight="1" thickBot="1" x14ac:dyDescent="0.25">
      <c r="A9" s="47"/>
      <c r="B9" s="49"/>
      <c r="C9" s="32" t="s">
        <v>29</v>
      </c>
      <c r="D9" s="32"/>
      <c r="E9" s="33"/>
      <c r="F9" s="29" t="s">
        <v>32</v>
      </c>
      <c r="G9" s="51" t="s">
        <v>29</v>
      </c>
      <c r="H9" s="32" t="s">
        <v>30</v>
      </c>
      <c r="I9" s="33" t="s">
        <v>31</v>
      </c>
      <c r="J9" s="29" t="s">
        <v>32</v>
      </c>
      <c r="K9" s="51" t="s">
        <v>29</v>
      </c>
      <c r="L9" s="32" t="s">
        <v>30</v>
      </c>
      <c r="M9" s="33" t="s">
        <v>31</v>
      </c>
      <c r="N9" s="29" t="s">
        <v>32</v>
      </c>
    </row>
    <row r="10" spans="1:14" ht="44.25" customHeight="1" thickBot="1" x14ac:dyDescent="0.25">
      <c r="A10" s="47"/>
      <c r="B10" s="49"/>
      <c r="C10" s="22" t="s">
        <v>33</v>
      </c>
      <c r="D10" s="22" t="s">
        <v>34</v>
      </c>
      <c r="E10" s="22" t="s">
        <v>35</v>
      </c>
      <c r="F10" s="50"/>
      <c r="G10" s="10" t="s">
        <v>33</v>
      </c>
      <c r="H10" s="10" t="s">
        <v>34</v>
      </c>
      <c r="I10" s="10" t="s">
        <v>35</v>
      </c>
      <c r="J10" s="50"/>
      <c r="K10" s="10" t="s">
        <v>33</v>
      </c>
      <c r="L10" s="10" t="s">
        <v>34</v>
      </c>
      <c r="M10" s="10" t="s">
        <v>35</v>
      </c>
      <c r="N10" s="50"/>
    </row>
    <row r="11" spans="1:14" ht="20.100000000000001" customHeight="1" thickBot="1" x14ac:dyDescent="0.25">
      <c r="B11" s="5" t="s">
        <v>2</v>
      </c>
      <c r="C11" s="12">
        <v>2557</v>
      </c>
      <c r="D11" s="12">
        <v>1984</v>
      </c>
      <c r="E11" s="12">
        <v>573</v>
      </c>
      <c r="F11" s="15">
        <f>+C11/'Evolución Denuncias'!C11</f>
        <v>7.3985127745146262E-2</v>
      </c>
      <c r="G11" s="12">
        <v>2613</v>
      </c>
      <c r="H11" s="12">
        <v>1961</v>
      </c>
      <c r="I11" s="12">
        <v>652</v>
      </c>
      <c r="J11" s="15">
        <f>+G11/'Evolución Denuncias'!K11</f>
        <v>7.5456986918478727E-2</v>
      </c>
      <c r="K11" s="15">
        <f t="shared" ref="K11:M28" si="0">IF(C11&gt;0,(G11-C11)/C11,"-")</f>
        <v>2.1900664841611264E-2</v>
      </c>
      <c r="L11" s="15">
        <f t="shared" si="0"/>
        <v>-1.1592741935483871E-2</v>
      </c>
      <c r="M11" s="15">
        <f t="shared" si="0"/>
        <v>0.13787085514834205</v>
      </c>
      <c r="N11" s="15">
        <f>+(J11-F11)/F11</f>
        <v>1.989398705105332E-2</v>
      </c>
    </row>
    <row r="12" spans="1:14" ht="20.100000000000001" customHeight="1" thickBot="1" x14ac:dyDescent="0.25">
      <c r="B12" s="6" t="s">
        <v>3</v>
      </c>
      <c r="C12" s="12">
        <v>476</v>
      </c>
      <c r="D12" s="12">
        <v>310</v>
      </c>
      <c r="E12" s="12">
        <v>166</v>
      </c>
      <c r="F12" s="15">
        <f>+C12/'Evolución Denuncias'!C12</f>
        <v>0.11744386873920552</v>
      </c>
      <c r="G12" s="12">
        <v>466</v>
      </c>
      <c r="H12" s="12">
        <v>294</v>
      </c>
      <c r="I12" s="12">
        <v>172</v>
      </c>
      <c r="J12" s="15">
        <f>+G12/'Evolución Denuncias'!K12</f>
        <v>0.10980207351555137</v>
      </c>
      <c r="K12" s="15">
        <f t="shared" si="0"/>
        <v>-2.100840336134454E-2</v>
      </c>
      <c r="L12" s="15">
        <f t="shared" si="0"/>
        <v>-5.1612903225806452E-2</v>
      </c>
      <c r="M12" s="15">
        <f t="shared" si="0"/>
        <v>3.614457831325301E-2</v>
      </c>
      <c r="N12" s="15">
        <f t="shared" ref="N12:N28" si="1">+(J12-F12)/F12</f>
        <v>-6.5067638742584671E-2</v>
      </c>
    </row>
    <row r="13" spans="1:14" ht="20.100000000000001" customHeight="1" thickBot="1" x14ac:dyDescent="0.25">
      <c r="B13" s="6" t="s">
        <v>4</v>
      </c>
      <c r="C13" s="12">
        <v>471</v>
      </c>
      <c r="D13" s="12">
        <v>387</v>
      </c>
      <c r="E13" s="12">
        <v>84</v>
      </c>
      <c r="F13" s="15">
        <f>+C13/'Evolución Denuncias'!C13</f>
        <v>0.15149565776777099</v>
      </c>
      <c r="G13" s="12">
        <v>535</v>
      </c>
      <c r="H13" s="12">
        <v>418</v>
      </c>
      <c r="I13" s="12">
        <v>117</v>
      </c>
      <c r="J13" s="15">
        <f>+G13/'Evolución Denuncias'!K13</f>
        <v>0.18518518518518517</v>
      </c>
      <c r="K13" s="15">
        <f t="shared" si="0"/>
        <v>0.13588110403397027</v>
      </c>
      <c r="L13" s="15">
        <f t="shared" si="0"/>
        <v>8.0103359173126609E-2</v>
      </c>
      <c r="M13" s="15">
        <f t="shared" si="0"/>
        <v>0.39285714285714285</v>
      </c>
      <c r="N13" s="15">
        <f t="shared" si="1"/>
        <v>0.22237949201855772</v>
      </c>
    </row>
    <row r="14" spans="1:14" ht="20.100000000000001" customHeight="1" thickBot="1" x14ac:dyDescent="0.25">
      <c r="B14" s="6" t="s">
        <v>5</v>
      </c>
      <c r="C14" s="12">
        <v>667</v>
      </c>
      <c r="D14" s="12">
        <v>425</v>
      </c>
      <c r="E14" s="12">
        <v>242</v>
      </c>
      <c r="F14" s="15">
        <f>+C14/'Evolución Denuncias'!C14</f>
        <v>0.12462630792227204</v>
      </c>
      <c r="G14" s="12">
        <v>544</v>
      </c>
      <c r="H14" s="12">
        <v>332</v>
      </c>
      <c r="I14" s="12">
        <v>212</v>
      </c>
      <c r="J14" s="15">
        <f>+G14/'Evolución Denuncias'!K14</f>
        <v>8.3782535037732947E-2</v>
      </c>
      <c r="K14" s="15">
        <f t="shared" si="0"/>
        <v>-0.18440779610194902</v>
      </c>
      <c r="L14" s="15">
        <f t="shared" si="0"/>
        <v>-0.21882352941176469</v>
      </c>
      <c r="M14" s="15">
        <f t="shared" si="0"/>
        <v>-0.12396694214876033</v>
      </c>
      <c r="N14" s="15">
        <f t="shared" si="1"/>
        <v>-0.32772994374520725</v>
      </c>
    </row>
    <row r="15" spans="1:14" ht="20.100000000000001" customHeight="1" thickBot="1" x14ac:dyDescent="0.25">
      <c r="B15" s="6" t="s">
        <v>6</v>
      </c>
      <c r="C15" s="12">
        <v>867</v>
      </c>
      <c r="D15" s="12">
        <v>593</v>
      </c>
      <c r="E15" s="12">
        <v>274</v>
      </c>
      <c r="F15" s="15">
        <f>+C15/'Evolución Denuncias'!C15</f>
        <v>0.10393191081275474</v>
      </c>
      <c r="G15" s="12">
        <v>1403</v>
      </c>
      <c r="H15" s="12">
        <v>951</v>
      </c>
      <c r="I15" s="12">
        <v>452</v>
      </c>
      <c r="J15" s="15">
        <f>+G15/'Evolución Denuncias'!K15</f>
        <v>0.1433680768444717</v>
      </c>
      <c r="K15" s="15">
        <f t="shared" si="0"/>
        <v>0.6182237600922722</v>
      </c>
      <c r="L15" s="15">
        <f t="shared" si="0"/>
        <v>0.60370994940978073</v>
      </c>
      <c r="M15" s="15">
        <f t="shared" si="0"/>
        <v>0.64963503649635035</v>
      </c>
      <c r="N15" s="15">
        <f t="shared" si="1"/>
        <v>0.37944232645511283</v>
      </c>
    </row>
    <row r="16" spans="1:14" ht="20.100000000000001" customHeight="1" thickBot="1" x14ac:dyDescent="0.25">
      <c r="B16" s="6" t="s">
        <v>7</v>
      </c>
      <c r="C16" s="12">
        <v>98</v>
      </c>
      <c r="D16" s="12">
        <v>72</v>
      </c>
      <c r="E16" s="12">
        <v>26</v>
      </c>
      <c r="F16" s="15">
        <f>+C16/'Evolución Denuncias'!C16</f>
        <v>4.9000000000000002E-2</v>
      </c>
      <c r="G16" s="12">
        <v>112</v>
      </c>
      <c r="H16" s="12">
        <v>76</v>
      </c>
      <c r="I16" s="12">
        <v>36</v>
      </c>
      <c r="J16" s="15">
        <f>+G16/'Evolución Denuncias'!K16</f>
        <v>5.588822355289421E-2</v>
      </c>
      <c r="K16" s="15">
        <f t="shared" si="0"/>
        <v>0.14285714285714285</v>
      </c>
      <c r="L16" s="15">
        <f t="shared" si="0"/>
        <v>5.5555555555555552E-2</v>
      </c>
      <c r="M16" s="15">
        <f t="shared" si="0"/>
        <v>0.38461538461538464</v>
      </c>
      <c r="N16" s="15">
        <f t="shared" si="1"/>
        <v>0.14057599087539199</v>
      </c>
    </row>
    <row r="17" spans="2:14" ht="20.100000000000001" customHeight="1" thickBot="1" x14ac:dyDescent="0.25">
      <c r="B17" s="6" t="s">
        <v>8</v>
      </c>
      <c r="C17" s="12">
        <v>791</v>
      </c>
      <c r="D17" s="12">
        <v>611</v>
      </c>
      <c r="E17" s="12">
        <v>180</v>
      </c>
      <c r="F17" s="15">
        <f>+C17/'Evolución Denuncias'!C17</f>
        <v>0.15092539591680976</v>
      </c>
      <c r="G17" s="12">
        <v>505</v>
      </c>
      <c r="H17" s="12">
        <v>326</v>
      </c>
      <c r="I17" s="12">
        <v>179</v>
      </c>
      <c r="J17" s="15">
        <f>+G17/'Evolución Denuncias'!K17</f>
        <v>9.5843613588916299E-2</v>
      </c>
      <c r="K17" s="15">
        <f t="shared" si="0"/>
        <v>-0.3615676359039191</v>
      </c>
      <c r="L17" s="15">
        <f t="shared" si="0"/>
        <v>-0.46644844517184941</v>
      </c>
      <c r="M17" s="15">
        <f t="shared" si="0"/>
        <v>-5.5555555555555558E-3</v>
      </c>
      <c r="N17" s="15">
        <f t="shared" si="1"/>
        <v>-0.36496033019025237</v>
      </c>
    </row>
    <row r="18" spans="2:14" ht="20.100000000000001" customHeight="1" thickBot="1" x14ac:dyDescent="0.25">
      <c r="B18" s="6" t="s">
        <v>9</v>
      </c>
      <c r="C18" s="12">
        <v>436</v>
      </c>
      <c r="D18" s="12">
        <v>280</v>
      </c>
      <c r="E18" s="12">
        <v>156</v>
      </c>
      <c r="F18" s="15">
        <f>+C18/'Evolución Denuncias'!C18</f>
        <v>7.6868829337094505E-2</v>
      </c>
      <c r="G18" s="12">
        <v>432</v>
      </c>
      <c r="H18" s="12">
        <v>313</v>
      </c>
      <c r="I18" s="12">
        <v>119</v>
      </c>
      <c r="J18" s="15">
        <f>+G18/'Evolución Denuncias'!K18</f>
        <v>7.1393158155676748E-2</v>
      </c>
      <c r="K18" s="15">
        <f t="shared" si="0"/>
        <v>-9.1743119266055051E-3</v>
      </c>
      <c r="L18" s="15">
        <f t="shared" si="0"/>
        <v>0.11785714285714285</v>
      </c>
      <c r="M18" s="15">
        <f t="shared" si="0"/>
        <v>-0.23717948717948717</v>
      </c>
      <c r="N18" s="15">
        <f t="shared" si="1"/>
        <v>-7.1233960873856694E-2</v>
      </c>
    </row>
    <row r="19" spans="2:14" ht="20.100000000000001" customHeight="1" thickBot="1" x14ac:dyDescent="0.25">
      <c r="B19" s="6" t="s">
        <v>10</v>
      </c>
      <c r="C19" s="12">
        <v>2525</v>
      </c>
      <c r="D19" s="12">
        <v>1446</v>
      </c>
      <c r="E19" s="12">
        <v>1079</v>
      </c>
      <c r="F19" s="15">
        <f>+C19/'Evolución Denuncias'!C19</f>
        <v>0.10931682396744306</v>
      </c>
      <c r="G19" s="12">
        <v>2764</v>
      </c>
      <c r="H19" s="12">
        <v>1611</v>
      </c>
      <c r="I19" s="12">
        <v>1153</v>
      </c>
      <c r="J19" s="15">
        <f>+G19/'Evolución Denuncias'!K19</f>
        <v>0.12342591765651514</v>
      </c>
      <c r="K19" s="15">
        <f t="shared" si="0"/>
        <v>9.4653465346534654E-2</v>
      </c>
      <c r="L19" s="15">
        <f t="shared" si="0"/>
        <v>0.11410788381742738</v>
      </c>
      <c r="M19" s="15">
        <f t="shared" si="0"/>
        <v>6.8582020389249307E-2</v>
      </c>
      <c r="N19" s="15">
        <f t="shared" si="1"/>
        <v>0.12906607763571759</v>
      </c>
    </row>
    <row r="20" spans="2:14" ht="20.100000000000001" customHeight="1" thickBot="1" x14ac:dyDescent="0.25">
      <c r="B20" s="6" t="s">
        <v>11</v>
      </c>
      <c r="C20" s="12">
        <v>2754</v>
      </c>
      <c r="D20" s="12">
        <v>1653</v>
      </c>
      <c r="E20" s="12">
        <v>1101</v>
      </c>
      <c r="F20" s="15">
        <f>+C20/'Evolución Denuncias'!C20</f>
        <v>0.12015706806282722</v>
      </c>
      <c r="G20" s="12">
        <v>2443</v>
      </c>
      <c r="H20" s="12">
        <v>1443</v>
      </c>
      <c r="I20" s="12">
        <v>1000</v>
      </c>
      <c r="J20" s="15">
        <f>+G20/'Evolución Denuncias'!K20</f>
        <v>0.10208089587163631</v>
      </c>
      <c r="K20" s="15">
        <f t="shared" si="0"/>
        <v>-0.11292665214233842</v>
      </c>
      <c r="L20" s="15">
        <f t="shared" si="0"/>
        <v>-0.12704174228675136</v>
      </c>
      <c r="M20" s="15">
        <f t="shared" si="0"/>
        <v>-9.1734786557674836E-2</v>
      </c>
      <c r="N20" s="15">
        <f t="shared" si="1"/>
        <v>-0.15043786006612045</v>
      </c>
    </row>
    <row r="21" spans="2:14" ht="20.100000000000001" customHeight="1" thickBot="1" x14ac:dyDescent="0.25">
      <c r="B21" s="6" t="s">
        <v>12</v>
      </c>
      <c r="C21" s="12">
        <v>131</v>
      </c>
      <c r="D21" s="12">
        <v>102</v>
      </c>
      <c r="E21" s="12">
        <v>29</v>
      </c>
      <c r="F21" s="15">
        <f>+C21/'Evolución Denuncias'!C21</f>
        <v>5.3036437246963559E-2</v>
      </c>
      <c r="G21" s="12">
        <v>127</v>
      </c>
      <c r="H21" s="12">
        <v>97</v>
      </c>
      <c r="I21" s="12">
        <v>30</v>
      </c>
      <c r="J21" s="15">
        <f>+G21/'Evolución Denuncias'!K21</f>
        <v>5.0537206526064464E-2</v>
      </c>
      <c r="K21" s="15">
        <f t="shared" si="0"/>
        <v>-3.0534351145038167E-2</v>
      </c>
      <c r="L21" s="15">
        <f t="shared" si="0"/>
        <v>-4.9019607843137254E-2</v>
      </c>
      <c r="M21" s="15">
        <f t="shared" si="0"/>
        <v>3.4482758620689655E-2</v>
      </c>
      <c r="N21" s="15">
        <f t="shared" si="1"/>
        <v>-4.712289985206692E-2</v>
      </c>
    </row>
    <row r="22" spans="2:14" ht="20.100000000000001" customHeight="1" thickBot="1" x14ac:dyDescent="0.25">
      <c r="B22" s="6" t="s">
        <v>13</v>
      </c>
      <c r="C22" s="12">
        <v>378</v>
      </c>
      <c r="D22" s="12">
        <v>306</v>
      </c>
      <c r="E22" s="12">
        <v>72</v>
      </c>
      <c r="F22" s="15">
        <f>+C22/'Evolución Denuncias'!C22</f>
        <v>5.7824690224873798E-2</v>
      </c>
      <c r="G22" s="12">
        <v>366</v>
      </c>
      <c r="H22" s="12">
        <v>274</v>
      </c>
      <c r="I22" s="12">
        <v>92</v>
      </c>
      <c r="J22" s="15">
        <f>+G22/'Evolución Denuncias'!K22</f>
        <v>5.5869332926270797E-2</v>
      </c>
      <c r="K22" s="15">
        <f t="shared" si="0"/>
        <v>-3.1746031746031744E-2</v>
      </c>
      <c r="L22" s="15">
        <f t="shared" si="0"/>
        <v>-0.10457516339869281</v>
      </c>
      <c r="M22" s="15">
        <f t="shared" si="0"/>
        <v>0.27777777777777779</v>
      </c>
      <c r="N22" s="15">
        <f t="shared" si="1"/>
        <v>-3.3815266298856665E-2</v>
      </c>
    </row>
    <row r="23" spans="2:14" ht="20.100000000000001" customHeight="1" thickBot="1" x14ac:dyDescent="0.25">
      <c r="B23" s="6" t="s">
        <v>14</v>
      </c>
      <c r="C23" s="12">
        <v>3607</v>
      </c>
      <c r="D23" s="12">
        <v>2023</v>
      </c>
      <c r="E23" s="12">
        <v>1584</v>
      </c>
      <c r="F23" s="15">
        <f>+C23/'Evolución Denuncias'!C23</f>
        <v>0.13376599295382904</v>
      </c>
      <c r="G23" s="12">
        <v>3465</v>
      </c>
      <c r="H23" s="12">
        <v>1943</v>
      </c>
      <c r="I23" s="12">
        <v>1522</v>
      </c>
      <c r="J23" s="15">
        <f>+G23/'Evolución Denuncias'!K23</f>
        <v>0.13242375601926162</v>
      </c>
      <c r="K23" s="15">
        <f t="shared" si="0"/>
        <v>-3.9367895758247853E-2</v>
      </c>
      <c r="L23" s="15">
        <f t="shared" si="0"/>
        <v>-3.9545229856648545E-2</v>
      </c>
      <c r="M23" s="15">
        <f t="shared" si="0"/>
        <v>-3.9141414141414144E-2</v>
      </c>
      <c r="N23" s="15">
        <f t="shared" si="1"/>
        <v>-1.0034216506961598E-2</v>
      </c>
    </row>
    <row r="24" spans="2:14" ht="20.100000000000001" customHeight="1" thickBot="1" x14ac:dyDescent="0.25">
      <c r="B24" s="6" t="s">
        <v>15</v>
      </c>
      <c r="C24" s="12">
        <v>585</v>
      </c>
      <c r="D24" s="12">
        <v>375</v>
      </c>
      <c r="E24" s="12">
        <v>210</v>
      </c>
      <c r="F24" s="15">
        <f>+C24/'Evolución Denuncias'!C24</f>
        <v>7.0909090909090908E-2</v>
      </c>
      <c r="G24" s="12">
        <v>421</v>
      </c>
      <c r="H24" s="12">
        <v>243</v>
      </c>
      <c r="I24" s="12">
        <v>178</v>
      </c>
      <c r="J24" s="15">
        <f>+G24/'Evolución Denuncias'!K24</f>
        <v>6.5515094926859627E-2</v>
      </c>
      <c r="K24" s="15">
        <f t="shared" si="0"/>
        <v>-0.28034188034188035</v>
      </c>
      <c r="L24" s="15">
        <f t="shared" si="0"/>
        <v>-0.35199999999999998</v>
      </c>
      <c r="M24" s="15">
        <f t="shared" si="0"/>
        <v>-0.15238095238095239</v>
      </c>
      <c r="N24" s="15">
        <f t="shared" si="1"/>
        <v>-7.6069174108389856E-2</v>
      </c>
    </row>
    <row r="25" spans="2:14" ht="20.100000000000001" customHeight="1" thickBot="1" x14ac:dyDescent="0.25">
      <c r="B25" s="6" t="s">
        <v>16</v>
      </c>
      <c r="C25" s="12">
        <v>164</v>
      </c>
      <c r="D25" s="12">
        <v>77</v>
      </c>
      <c r="E25" s="12">
        <v>87</v>
      </c>
      <c r="F25" s="15">
        <f>+C25/'Evolución Denuncias'!C25</f>
        <v>8.6910439851616325E-2</v>
      </c>
      <c r="G25" s="12">
        <v>83</v>
      </c>
      <c r="H25" s="12">
        <v>47</v>
      </c>
      <c r="I25" s="12">
        <v>36</v>
      </c>
      <c r="J25" s="15">
        <f>+G25/'Evolución Denuncias'!K25</f>
        <v>4.2411854879918241E-2</v>
      </c>
      <c r="K25" s="15">
        <f t="shared" si="0"/>
        <v>-0.49390243902439024</v>
      </c>
      <c r="L25" s="15">
        <f t="shared" si="0"/>
        <v>-0.38961038961038963</v>
      </c>
      <c r="M25" s="15">
        <f t="shared" si="0"/>
        <v>-0.58620689655172409</v>
      </c>
      <c r="N25" s="15">
        <f t="shared" si="1"/>
        <v>-0.51200506000972124</v>
      </c>
    </row>
    <row r="26" spans="2:14" ht="20.100000000000001" customHeight="1" thickBot="1" x14ac:dyDescent="0.25">
      <c r="B26" s="7" t="s">
        <v>17</v>
      </c>
      <c r="C26" s="12">
        <v>736</v>
      </c>
      <c r="D26" s="12">
        <v>402</v>
      </c>
      <c r="E26" s="12">
        <v>334</v>
      </c>
      <c r="F26" s="15">
        <f>+C26/'Evolución Denuncias'!C26</f>
        <v>0.13049645390070921</v>
      </c>
      <c r="G26" s="12">
        <v>706</v>
      </c>
      <c r="H26" s="12">
        <v>388</v>
      </c>
      <c r="I26" s="12">
        <v>318</v>
      </c>
      <c r="J26" s="15">
        <f>+G26/'Evolución Denuncias'!K26</f>
        <v>0.11903557578823133</v>
      </c>
      <c r="K26" s="15">
        <f t="shared" si="0"/>
        <v>-4.0760869565217392E-2</v>
      </c>
      <c r="L26" s="15">
        <f t="shared" si="0"/>
        <v>-3.482587064676617E-2</v>
      </c>
      <c r="M26" s="15">
        <f t="shared" si="0"/>
        <v>-4.790419161676647E-2</v>
      </c>
      <c r="N26" s="15">
        <f t="shared" si="1"/>
        <v>-8.7825207274966385E-2</v>
      </c>
    </row>
    <row r="27" spans="2:14" ht="20.100000000000001" customHeight="1" thickBot="1" x14ac:dyDescent="0.25">
      <c r="B27" s="8" t="s">
        <v>18</v>
      </c>
      <c r="C27" s="12">
        <v>104</v>
      </c>
      <c r="D27" s="12">
        <v>60</v>
      </c>
      <c r="E27" s="12">
        <v>44</v>
      </c>
      <c r="F27" s="15">
        <f>+C27/'Evolución Denuncias'!C27</f>
        <v>0.12395709177592372</v>
      </c>
      <c r="G27" s="12">
        <v>92</v>
      </c>
      <c r="H27" s="12">
        <v>53</v>
      </c>
      <c r="I27" s="12">
        <v>39</v>
      </c>
      <c r="J27" s="15">
        <f>+G27/'Evolución Denuncias'!K27</f>
        <v>0.11192214111922141</v>
      </c>
      <c r="K27" s="15">
        <f t="shared" si="0"/>
        <v>-0.11538461538461539</v>
      </c>
      <c r="L27" s="15">
        <f t="shared" si="0"/>
        <v>-0.11666666666666667</v>
      </c>
      <c r="M27" s="15">
        <f t="shared" si="0"/>
        <v>-0.11363636363636363</v>
      </c>
      <c r="N27" s="15">
        <f t="shared" si="1"/>
        <v>-9.7089650009358028E-2</v>
      </c>
    </row>
    <row r="28" spans="2:14" ht="20.100000000000001" customHeight="1" thickBot="1" x14ac:dyDescent="0.25">
      <c r="B28" s="9" t="s">
        <v>19</v>
      </c>
      <c r="C28" s="13">
        <f>SUM(C11:C27)</f>
        <v>17347</v>
      </c>
      <c r="D28" s="13">
        <f t="shared" ref="D28:E28" si="2">SUM(D11:D27)</f>
        <v>11106</v>
      </c>
      <c r="E28" s="13">
        <f t="shared" si="2"/>
        <v>6241</v>
      </c>
      <c r="F28" s="16">
        <f>+C28/'Evolución Denuncias'!C28</f>
        <v>0.10391407485503426</v>
      </c>
      <c r="G28" s="13">
        <f>SUM(G11:G27)</f>
        <v>17077</v>
      </c>
      <c r="H28" s="13">
        <f t="shared" ref="H28:I28" si="3">SUM(H11:H27)</f>
        <v>10770</v>
      </c>
      <c r="I28" s="13">
        <f t="shared" si="3"/>
        <v>6307</v>
      </c>
      <c r="J28" s="16">
        <f>+G28/'Evolución Denuncias'!K28</f>
        <v>0.10161433323217718</v>
      </c>
      <c r="K28" s="16">
        <f t="shared" si="0"/>
        <v>-1.556465094829077E-2</v>
      </c>
      <c r="L28" s="16">
        <f t="shared" si="0"/>
        <v>-3.0253916801728797E-2</v>
      </c>
      <c r="M28" s="16">
        <f t="shared" si="0"/>
        <v>1.0575228328793462E-2</v>
      </c>
      <c r="N28" s="16">
        <f t="shared" si="1"/>
        <v>-2.2131185078299961E-2</v>
      </c>
    </row>
    <row r="29" spans="2:14" x14ac:dyDescent="0.2">
      <c r="C29" s="23"/>
      <c r="D29" s="23"/>
      <c r="E29" s="23"/>
      <c r="G29" s="23"/>
      <c r="H29" s="23"/>
      <c r="I29" s="23"/>
    </row>
  </sheetData>
  <mergeCells count="10">
    <mergeCell ref="A8:B10"/>
    <mergeCell ref="J9:J10"/>
    <mergeCell ref="C8:F8"/>
    <mergeCell ref="G8:J8"/>
    <mergeCell ref="K8:N8"/>
    <mergeCell ref="C9:E9"/>
    <mergeCell ref="F9:F10"/>
    <mergeCell ref="G9:I9"/>
    <mergeCell ref="K9:M9"/>
    <mergeCell ref="N9:N10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L29"/>
  <sheetViews>
    <sheetView zoomScaleNormal="100" workbookViewId="0"/>
  </sheetViews>
  <sheetFormatPr baseColWidth="10" defaultRowHeight="12.75" x14ac:dyDescent="0.2"/>
  <cols>
    <col min="1" max="1" width="8.625" customWidth="1"/>
    <col min="2" max="2" width="23.5" bestFit="1" customWidth="1"/>
    <col min="3" max="3" width="20.625" customWidth="1"/>
    <col min="4" max="4" width="12.875" customWidth="1"/>
    <col min="5" max="5" width="13.125" bestFit="1" customWidth="1"/>
    <col min="6" max="6" width="18.625" bestFit="1" customWidth="1"/>
    <col min="7" max="7" width="11.375" bestFit="1" customWidth="1"/>
    <col min="8" max="8" width="13.125" bestFit="1" customWidth="1"/>
    <col min="9" max="9" width="18.625" bestFit="1" customWidth="1"/>
    <col min="10" max="10" width="14.375" customWidth="1"/>
    <col min="11" max="11" width="14.125" customWidth="1"/>
    <col min="12" max="18" width="20.625" customWidth="1"/>
    <col min="19" max="19" width="11.875" customWidth="1"/>
  </cols>
  <sheetData>
    <row r="8" spans="2:11" ht="49.5" customHeight="1" x14ac:dyDescent="0.2"/>
    <row r="9" spans="2:11" ht="44.25" customHeight="1" thickBot="1" x14ac:dyDescent="0.25">
      <c r="C9" s="34">
        <v>2018</v>
      </c>
      <c r="D9" s="35"/>
      <c r="E9" s="35"/>
      <c r="F9" s="34">
        <v>2019</v>
      </c>
      <c r="G9" s="35"/>
      <c r="H9" s="35"/>
      <c r="I9" s="34" t="s">
        <v>111</v>
      </c>
      <c r="J9" s="35"/>
      <c r="K9" s="35"/>
    </row>
    <row r="10" spans="2:11" ht="44.25" customHeight="1" thickBot="1" x14ac:dyDescent="0.25">
      <c r="C10" s="11" t="s">
        <v>36</v>
      </c>
      <c r="D10" s="11" t="s">
        <v>37</v>
      </c>
      <c r="E10" s="11" t="s">
        <v>38</v>
      </c>
      <c r="F10" s="11" t="s">
        <v>36</v>
      </c>
      <c r="G10" s="11" t="s">
        <v>37</v>
      </c>
      <c r="H10" s="11" t="s">
        <v>38</v>
      </c>
      <c r="I10" s="11" t="s">
        <v>36</v>
      </c>
      <c r="J10" s="11" t="s">
        <v>37</v>
      </c>
      <c r="K10" s="11" t="s">
        <v>38</v>
      </c>
    </row>
    <row r="11" spans="2:11" ht="20.100000000000001" customHeight="1" thickBot="1" x14ac:dyDescent="0.25">
      <c r="B11" s="5" t="s">
        <v>2</v>
      </c>
      <c r="C11" s="12">
        <v>33590</v>
      </c>
      <c r="D11" s="12">
        <v>26486</v>
      </c>
      <c r="E11" s="12">
        <v>7104</v>
      </c>
      <c r="F11" s="12">
        <v>33203</v>
      </c>
      <c r="G11" s="12">
        <v>25742</v>
      </c>
      <c r="H11" s="12">
        <v>7461</v>
      </c>
      <c r="I11" s="15">
        <f>IF(C11&gt;0,(F11-C11)/C11,"-")</f>
        <v>-1.1521286097052694E-2</v>
      </c>
      <c r="J11" s="15">
        <f>IF(D11&gt;0,(G11-D11)/D11,"-")</f>
        <v>-2.8090311862870952E-2</v>
      </c>
      <c r="K11" s="15">
        <f>IF(E11&gt;0,(H11-E11)/E11,"-")</f>
        <v>5.0253378378378379E-2</v>
      </c>
    </row>
    <row r="12" spans="2:11" ht="20.100000000000001" customHeight="1" thickBot="1" x14ac:dyDescent="0.25">
      <c r="B12" s="6" t="s">
        <v>3</v>
      </c>
      <c r="C12" s="12">
        <v>3864</v>
      </c>
      <c r="D12" s="12">
        <v>2629</v>
      </c>
      <c r="E12" s="12">
        <v>1235</v>
      </c>
      <c r="F12" s="12">
        <v>3457</v>
      </c>
      <c r="G12" s="12">
        <v>2254</v>
      </c>
      <c r="H12" s="12">
        <v>1203</v>
      </c>
      <c r="I12" s="15">
        <f t="shared" ref="I12:K28" si="0">IF(C12&gt;0,(F12-C12)/C12,"-")</f>
        <v>-0.10533126293995859</v>
      </c>
      <c r="J12" s="15">
        <f t="shared" si="0"/>
        <v>-0.14263978699125143</v>
      </c>
      <c r="K12" s="15">
        <f t="shared" si="0"/>
        <v>-2.5910931174089068E-2</v>
      </c>
    </row>
    <row r="13" spans="2:11" ht="20.100000000000001" customHeight="1" thickBot="1" x14ac:dyDescent="0.25">
      <c r="B13" s="6" t="s">
        <v>4</v>
      </c>
      <c r="C13" s="12">
        <v>2723</v>
      </c>
      <c r="D13" s="12">
        <v>2242</v>
      </c>
      <c r="E13" s="12">
        <v>481</v>
      </c>
      <c r="F13" s="12">
        <v>2788</v>
      </c>
      <c r="G13" s="12">
        <v>2147</v>
      </c>
      <c r="H13" s="12">
        <v>641</v>
      </c>
      <c r="I13" s="15">
        <f t="shared" si="0"/>
        <v>2.3870730811604849E-2</v>
      </c>
      <c r="J13" s="15">
        <f t="shared" si="0"/>
        <v>-4.2372881355932202E-2</v>
      </c>
      <c r="K13" s="15">
        <f t="shared" si="0"/>
        <v>0.33264033264033266</v>
      </c>
    </row>
    <row r="14" spans="2:11" ht="20.100000000000001" customHeight="1" thickBot="1" x14ac:dyDescent="0.25">
      <c r="B14" s="6" t="s">
        <v>5</v>
      </c>
      <c r="C14" s="12">
        <v>5825</v>
      </c>
      <c r="D14" s="12">
        <v>3311</v>
      </c>
      <c r="E14" s="12">
        <v>2514</v>
      </c>
      <c r="F14" s="12">
        <v>6315</v>
      </c>
      <c r="G14" s="12">
        <v>3528</v>
      </c>
      <c r="H14" s="12">
        <v>2787</v>
      </c>
      <c r="I14" s="15">
        <f t="shared" si="0"/>
        <v>8.4120171673819744E-2</v>
      </c>
      <c r="J14" s="15">
        <f t="shared" si="0"/>
        <v>6.5539112050739964E-2</v>
      </c>
      <c r="K14" s="15">
        <f t="shared" si="0"/>
        <v>0.10859188544152745</v>
      </c>
    </row>
    <row r="15" spans="2:11" ht="20.100000000000001" customHeight="1" thickBot="1" x14ac:dyDescent="0.25">
      <c r="B15" s="6" t="s">
        <v>6</v>
      </c>
      <c r="C15" s="12">
        <v>8466</v>
      </c>
      <c r="D15" s="12">
        <v>6806</v>
      </c>
      <c r="E15" s="12">
        <v>1660</v>
      </c>
      <c r="F15" s="12">
        <v>9773</v>
      </c>
      <c r="G15" s="12">
        <v>7757</v>
      </c>
      <c r="H15" s="12">
        <v>2016</v>
      </c>
      <c r="I15" s="15">
        <f t="shared" si="0"/>
        <v>0.15438223482163949</v>
      </c>
      <c r="J15" s="15">
        <f t="shared" si="0"/>
        <v>0.13972965030855128</v>
      </c>
      <c r="K15" s="15">
        <f t="shared" si="0"/>
        <v>0.21445783132530122</v>
      </c>
    </row>
    <row r="16" spans="2:11" ht="20.100000000000001" customHeight="1" thickBot="1" x14ac:dyDescent="0.25">
      <c r="B16" s="6" t="s">
        <v>7</v>
      </c>
      <c r="C16" s="12">
        <v>2038</v>
      </c>
      <c r="D16" s="12">
        <v>1701</v>
      </c>
      <c r="E16" s="12">
        <v>337</v>
      </c>
      <c r="F16" s="12">
        <v>1965</v>
      </c>
      <c r="G16" s="12">
        <v>1606</v>
      </c>
      <c r="H16" s="12">
        <v>359</v>
      </c>
      <c r="I16" s="15">
        <f t="shared" si="0"/>
        <v>-3.5819430814524045E-2</v>
      </c>
      <c r="J16" s="15">
        <f t="shared" si="0"/>
        <v>-5.584950029394474E-2</v>
      </c>
      <c r="K16" s="15">
        <f t="shared" si="0"/>
        <v>6.5281899109792291E-2</v>
      </c>
    </row>
    <row r="17" spans="2:12" ht="20.100000000000001" customHeight="1" thickBot="1" x14ac:dyDescent="0.25">
      <c r="B17" s="6" t="s">
        <v>8</v>
      </c>
      <c r="C17" s="12">
        <v>4996</v>
      </c>
      <c r="D17" s="12">
        <v>3921</v>
      </c>
      <c r="E17" s="12">
        <v>1075</v>
      </c>
      <c r="F17" s="12">
        <v>5162</v>
      </c>
      <c r="G17" s="12">
        <v>3764</v>
      </c>
      <c r="H17" s="12">
        <v>1398</v>
      </c>
      <c r="I17" s="15">
        <f t="shared" si="0"/>
        <v>3.322658126501201E-2</v>
      </c>
      <c r="J17" s="15">
        <f t="shared" si="0"/>
        <v>-4.0040805916857942E-2</v>
      </c>
      <c r="K17" s="15">
        <f t="shared" si="0"/>
        <v>0.30046511627906974</v>
      </c>
    </row>
    <row r="18" spans="2:12" ht="20.100000000000001" customHeight="1" thickBot="1" x14ac:dyDescent="0.25">
      <c r="B18" s="6" t="s">
        <v>9</v>
      </c>
      <c r="C18" s="12">
        <v>5321</v>
      </c>
      <c r="D18" s="12">
        <v>3924</v>
      </c>
      <c r="E18" s="12">
        <v>1397</v>
      </c>
      <c r="F18" s="12">
        <v>5862</v>
      </c>
      <c r="G18" s="12">
        <v>4046</v>
      </c>
      <c r="H18" s="12">
        <v>1816</v>
      </c>
      <c r="I18" s="15">
        <f t="shared" si="0"/>
        <v>0.10167261792896072</v>
      </c>
      <c r="J18" s="15">
        <f t="shared" si="0"/>
        <v>3.109072375127421E-2</v>
      </c>
      <c r="K18" s="15">
        <f t="shared" si="0"/>
        <v>0.29992841803865428</v>
      </c>
    </row>
    <row r="19" spans="2:12" ht="20.100000000000001" customHeight="1" thickBot="1" x14ac:dyDescent="0.25">
      <c r="B19" s="6" t="s">
        <v>10</v>
      </c>
      <c r="C19" s="12">
        <v>21248</v>
      </c>
      <c r="D19" s="12">
        <v>12980</v>
      </c>
      <c r="E19" s="12">
        <v>8268</v>
      </c>
      <c r="F19" s="12">
        <v>21656</v>
      </c>
      <c r="G19" s="12">
        <v>13030</v>
      </c>
      <c r="H19" s="12">
        <v>8626</v>
      </c>
      <c r="I19" s="15">
        <f t="shared" si="0"/>
        <v>1.9201807228915662E-2</v>
      </c>
      <c r="J19" s="15">
        <f t="shared" si="0"/>
        <v>3.852080123266564E-3</v>
      </c>
      <c r="K19" s="15">
        <f t="shared" si="0"/>
        <v>4.3299467827769715E-2</v>
      </c>
    </row>
    <row r="20" spans="2:12" ht="20.100000000000001" customHeight="1" thickBot="1" x14ac:dyDescent="0.25">
      <c r="B20" s="6" t="s">
        <v>11</v>
      </c>
      <c r="C20" s="12">
        <v>21892</v>
      </c>
      <c r="D20" s="12">
        <v>13944</v>
      </c>
      <c r="E20" s="12">
        <v>7948</v>
      </c>
      <c r="F20" s="12">
        <v>22957</v>
      </c>
      <c r="G20" s="12">
        <v>14688</v>
      </c>
      <c r="H20" s="12">
        <v>8269</v>
      </c>
      <c r="I20" s="15">
        <f t="shared" si="0"/>
        <v>4.8647907911565869E-2</v>
      </c>
      <c r="J20" s="15">
        <f t="shared" si="0"/>
        <v>5.3356282271944923E-2</v>
      </c>
      <c r="K20" s="15">
        <f t="shared" si="0"/>
        <v>4.0387518872672369E-2</v>
      </c>
    </row>
    <row r="21" spans="2:12" ht="20.100000000000001" customHeight="1" thickBot="1" x14ac:dyDescent="0.25">
      <c r="B21" s="6" t="s">
        <v>12</v>
      </c>
      <c r="C21" s="12">
        <v>2298</v>
      </c>
      <c r="D21" s="12">
        <v>2069</v>
      </c>
      <c r="E21" s="12">
        <v>229</v>
      </c>
      <c r="F21" s="12">
        <v>2475</v>
      </c>
      <c r="G21" s="12">
        <v>2217</v>
      </c>
      <c r="H21" s="12">
        <v>258</v>
      </c>
      <c r="I21" s="15">
        <f t="shared" si="0"/>
        <v>7.7023498694516968E-2</v>
      </c>
      <c r="J21" s="15">
        <f t="shared" si="0"/>
        <v>7.153214113098115E-2</v>
      </c>
      <c r="K21" s="15">
        <f t="shared" si="0"/>
        <v>0.12663755458515283</v>
      </c>
    </row>
    <row r="22" spans="2:12" ht="20.100000000000001" customHeight="1" thickBot="1" x14ac:dyDescent="0.25">
      <c r="B22" s="6" t="s">
        <v>13</v>
      </c>
      <c r="C22" s="12">
        <v>6183</v>
      </c>
      <c r="D22" s="12">
        <v>5110</v>
      </c>
      <c r="E22" s="12">
        <v>1073</v>
      </c>
      <c r="F22" s="12">
        <v>5997</v>
      </c>
      <c r="G22" s="12">
        <v>4952</v>
      </c>
      <c r="H22" s="12">
        <v>1045</v>
      </c>
      <c r="I22" s="15">
        <f t="shared" si="0"/>
        <v>-3.0082484230955848E-2</v>
      </c>
      <c r="J22" s="15">
        <f t="shared" si="0"/>
        <v>-3.0919765166340509E-2</v>
      </c>
      <c r="K22" s="15">
        <f t="shared" si="0"/>
        <v>-2.6095060577819199E-2</v>
      </c>
    </row>
    <row r="23" spans="2:12" ht="20.100000000000001" customHeight="1" thickBot="1" x14ac:dyDescent="0.25">
      <c r="B23" s="6" t="s">
        <v>14</v>
      </c>
      <c r="C23" s="12">
        <v>25491</v>
      </c>
      <c r="D23" s="12">
        <v>14444</v>
      </c>
      <c r="E23" s="12">
        <v>11047</v>
      </c>
      <c r="F23" s="12">
        <v>24964</v>
      </c>
      <c r="G23" s="12">
        <v>13726</v>
      </c>
      <c r="H23" s="12">
        <v>11238</v>
      </c>
      <c r="I23" s="15">
        <f t="shared" si="0"/>
        <v>-2.0673963359617121E-2</v>
      </c>
      <c r="J23" s="15">
        <f t="shared" si="0"/>
        <v>-4.9709221822209916E-2</v>
      </c>
      <c r="K23" s="15">
        <f t="shared" si="0"/>
        <v>1.7289761926314838E-2</v>
      </c>
    </row>
    <row r="24" spans="2:12" ht="20.100000000000001" customHeight="1" thickBot="1" x14ac:dyDescent="0.25">
      <c r="B24" s="6" t="s">
        <v>15</v>
      </c>
      <c r="C24" s="12">
        <v>6345</v>
      </c>
      <c r="D24" s="12">
        <v>3754</v>
      </c>
      <c r="E24" s="12">
        <v>2591</v>
      </c>
      <c r="F24" s="12">
        <v>6364</v>
      </c>
      <c r="G24" s="12">
        <v>3903</v>
      </c>
      <c r="H24" s="12">
        <v>2461</v>
      </c>
      <c r="I24" s="15">
        <f t="shared" si="0"/>
        <v>2.9944838455476753E-3</v>
      </c>
      <c r="J24" s="15">
        <f t="shared" si="0"/>
        <v>3.9690996270644645E-2</v>
      </c>
      <c r="K24" s="15">
        <f t="shared" si="0"/>
        <v>-5.0173678116557312E-2</v>
      </c>
    </row>
    <row r="25" spans="2:12" ht="20.100000000000001" customHeight="1" thickBot="1" x14ac:dyDescent="0.25">
      <c r="B25" s="6" t="s">
        <v>16</v>
      </c>
      <c r="C25" s="12">
        <v>1828</v>
      </c>
      <c r="D25" s="12">
        <v>1101</v>
      </c>
      <c r="E25" s="12">
        <v>727</v>
      </c>
      <c r="F25" s="12">
        <v>1919</v>
      </c>
      <c r="G25" s="12">
        <v>1055</v>
      </c>
      <c r="H25" s="12">
        <v>864</v>
      </c>
      <c r="I25" s="15">
        <f t="shared" si="0"/>
        <v>4.9781181619256015E-2</v>
      </c>
      <c r="J25" s="15">
        <f t="shared" si="0"/>
        <v>-4.1780199818346957E-2</v>
      </c>
      <c r="K25" s="15">
        <f t="shared" si="0"/>
        <v>0.18844566712517194</v>
      </c>
    </row>
    <row r="26" spans="2:12" ht="20.100000000000001" customHeight="1" thickBot="1" x14ac:dyDescent="0.25">
      <c r="B26" s="7" t="s">
        <v>17</v>
      </c>
      <c r="C26" s="12">
        <v>5651</v>
      </c>
      <c r="D26" s="12">
        <v>3725</v>
      </c>
      <c r="E26" s="12">
        <v>1926</v>
      </c>
      <c r="F26" s="12">
        <v>5713</v>
      </c>
      <c r="G26" s="12">
        <v>3721</v>
      </c>
      <c r="H26" s="12">
        <v>1992</v>
      </c>
      <c r="I26" s="15">
        <f t="shared" si="0"/>
        <v>1.0971509467350911E-2</v>
      </c>
      <c r="J26" s="15">
        <f t="shared" si="0"/>
        <v>-1.0738255033557046E-3</v>
      </c>
      <c r="K26" s="15">
        <f t="shared" si="0"/>
        <v>3.4267912772585667E-2</v>
      </c>
    </row>
    <row r="27" spans="2:12" ht="20.100000000000001" customHeight="1" thickBot="1" x14ac:dyDescent="0.25">
      <c r="B27" s="8" t="s">
        <v>18</v>
      </c>
      <c r="C27" s="12">
        <v>834</v>
      </c>
      <c r="D27" s="12">
        <v>541</v>
      </c>
      <c r="E27" s="12">
        <v>293</v>
      </c>
      <c r="F27" s="12">
        <v>808</v>
      </c>
      <c r="G27" s="12">
        <v>483</v>
      </c>
      <c r="H27" s="12">
        <v>325</v>
      </c>
      <c r="I27" s="15">
        <f t="shared" si="0"/>
        <v>-3.117505995203837E-2</v>
      </c>
      <c r="J27" s="15">
        <f t="shared" si="0"/>
        <v>-0.10720887245841035</v>
      </c>
      <c r="K27" s="15">
        <f t="shared" si="0"/>
        <v>0.10921501706484642</v>
      </c>
    </row>
    <row r="28" spans="2:12" ht="20.100000000000001" customHeight="1" thickBot="1" x14ac:dyDescent="0.25">
      <c r="B28" s="9" t="s">
        <v>19</v>
      </c>
      <c r="C28" s="13">
        <f>SUM(C11:C27)</f>
        <v>158593</v>
      </c>
      <c r="D28" s="13">
        <f t="shared" ref="D28:E28" si="1">SUM(D11:D27)</f>
        <v>108688</v>
      </c>
      <c r="E28" s="13">
        <f t="shared" si="1"/>
        <v>49905</v>
      </c>
      <c r="F28" s="13">
        <f>SUM(F11:F27)</f>
        <v>161378</v>
      </c>
      <c r="G28" s="13">
        <f t="shared" ref="G28:H28" si="2">SUM(G11:G27)</f>
        <v>108619</v>
      </c>
      <c r="H28" s="13">
        <f t="shared" si="2"/>
        <v>52759</v>
      </c>
      <c r="I28" s="16">
        <f t="shared" si="0"/>
        <v>1.7560674178557691E-2</v>
      </c>
      <c r="J28" s="16">
        <f t="shared" si="0"/>
        <v>-6.348446930663919E-4</v>
      </c>
      <c r="K28" s="16">
        <f t="shared" si="0"/>
        <v>5.7188658451057008E-2</v>
      </c>
      <c r="L28" s="23"/>
    </row>
    <row r="29" spans="2:12" x14ac:dyDescent="0.2">
      <c r="C29" s="23"/>
      <c r="D29" s="23"/>
      <c r="E29" s="23"/>
      <c r="F29" s="23"/>
      <c r="G29" s="23"/>
      <c r="H29" s="23"/>
    </row>
  </sheetData>
  <mergeCells count="3">
    <mergeCell ref="C9:E9"/>
    <mergeCell ref="F9:H9"/>
    <mergeCell ref="I9:K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29"/>
  <sheetViews>
    <sheetView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75" bestFit="1" customWidth="1"/>
    <col min="4" max="4" width="13.375" bestFit="1" customWidth="1"/>
    <col min="5" max="5" width="12.125" bestFit="1" customWidth="1"/>
    <col min="6" max="6" width="12.5" bestFit="1" customWidth="1"/>
    <col min="7" max="7" width="10.5" bestFit="1" customWidth="1"/>
    <col min="8" max="8" width="13.375" bestFit="1" customWidth="1"/>
    <col min="9" max="9" width="12.125" bestFit="1" customWidth="1"/>
    <col min="10" max="10" width="12.5" bestFit="1" customWidth="1"/>
    <col min="11" max="11" width="10.5" bestFit="1" customWidth="1"/>
    <col min="12" max="12" width="13.375" bestFit="1" customWidth="1"/>
    <col min="13" max="13" width="12.125" bestFit="1" customWidth="1"/>
    <col min="14" max="14" width="12.5" bestFit="1" customWidth="1"/>
    <col min="15" max="18" width="20.625" customWidth="1"/>
    <col min="19" max="19" width="11.875" customWidth="1"/>
  </cols>
  <sheetData>
    <row r="8" spans="2:14" ht="37.5" customHeight="1" x14ac:dyDescent="0.2"/>
    <row r="9" spans="2:14" ht="44.25" customHeight="1" thickBot="1" x14ac:dyDescent="0.25">
      <c r="C9" s="34">
        <v>2018</v>
      </c>
      <c r="D9" s="35"/>
      <c r="E9" s="35"/>
      <c r="F9" s="35"/>
      <c r="G9" s="35">
        <v>2019</v>
      </c>
      <c r="H9" s="35"/>
      <c r="I9" s="35"/>
      <c r="J9" s="35"/>
      <c r="K9" s="35" t="s">
        <v>111</v>
      </c>
      <c r="L9" s="35"/>
      <c r="M9" s="35"/>
      <c r="N9" s="35"/>
    </row>
    <row r="10" spans="2:14" ht="44.25" customHeight="1" thickBot="1" x14ac:dyDescent="0.25">
      <c r="C10" s="11" t="s">
        <v>39</v>
      </c>
      <c r="D10" s="11" t="s">
        <v>40</v>
      </c>
      <c r="E10" s="11" t="s">
        <v>41</v>
      </c>
      <c r="F10" s="11" t="s">
        <v>42</v>
      </c>
      <c r="G10" s="11" t="s">
        <v>39</v>
      </c>
      <c r="H10" s="11" t="s">
        <v>40</v>
      </c>
      <c r="I10" s="11" t="s">
        <v>41</v>
      </c>
      <c r="J10" s="11" t="s">
        <v>42</v>
      </c>
      <c r="K10" s="11" t="s">
        <v>39</v>
      </c>
      <c r="L10" s="11" t="s">
        <v>40</v>
      </c>
      <c r="M10" s="11" t="s">
        <v>41</v>
      </c>
      <c r="N10" s="11" t="s">
        <v>42</v>
      </c>
    </row>
    <row r="11" spans="2:14" ht="20.100000000000001" customHeight="1" thickBot="1" x14ac:dyDescent="0.25">
      <c r="B11" s="5" t="s">
        <v>2</v>
      </c>
      <c r="C11" s="12">
        <v>8763</v>
      </c>
      <c r="D11" s="12">
        <v>55</v>
      </c>
      <c r="E11" s="12">
        <v>6728</v>
      </c>
      <c r="F11" s="12">
        <v>1980</v>
      </c>
      <c r="G11" s="12">
        <v>8480</v>
      </c>
      <c r="H11" s="12">
        <v>81</v>
      </c>
      <c r="I11" s="12">
        <v>6587</v>
      </c>
      <c r="J11" s="12">
        <v>1812</v>
      </c>
      <c r="K11" s="15">
        <f>IF(C11=0,"-",(G11-C11)/C11)</f>
        <v>-3.2294876183955268E-2</v>
      </c>
      <c r="L11" s="15">
        <f>IF(D11=0,"-",(H11-D11)/D11)</f>
        <v>0.47272727272727272</v>
      </c>
      <c r="M11" s="15">
        <f>IF(E11=0,"-",(I11-E11)/E11)</f>
        <v>-2.095719381688466E-2</v>
      </c>
      <c r="N11" s="15">
        <f>IF(F11=0,"-",(J11-F11)/F11)</f>
        <v>-8.4848484848484854E-2</v>
      </c>
    </row>
    <row r="12" spans="2:14" ht="20.100000000000001" customHeight="1" thickBot="1" x14ac:dyDescent="0.25">
      <c r="B12" s="6" t="s">
        <v>3</v>
      </c>
      <c r="C12" s="12">
        <v>715</v>
      </c>
      <c r="D12" s="12">
        <v>0</v>
      </c>
      <c r="E12" s="12">
        <v>589</v>
      </c>
      <c r="F12" s="12">
        <v>126</v>
      </c>
      <c r="G12" s="12">
        <v>1014</v>
      </c>
      <c r="H12" s="12">
        <v>4</v>
      </c>
      <c r="I12" s="12">
        <v>853</v>
      </c>
      <c r="J12" s="12">
        <v>157</v>
      </c>
      <c r="K12" s="15">
        <f t="shared" ref="K12:N28" si="0">IF(C12=0,"-",(G12-C12)/C12)</f>
        <v>0.41818181818181815</v>
      </c>
      <c r="L12" s="15" t="str">
        <f t="shared" si="0"/>
        <v>-</v>
      </c>
      <c r="M12" s="15">
        <f t="shared" si="0"/>
        <v>0.44821731748726656</v>
      </c>
      <c r="N12" s="15">
        <f t="shared" si="0"/>
        <v>0.24603174603174602</v>
      </c>
    </row>
    <row r="13" spans="2:14" ht="20.100000000000001" customHeight="1" thickBot="1" x14ac:dyDescent="0.25">
      <c r="B13" s="6" t="s">
        <v>4</v>
      </c>
      <c r="C13" s="12">
        <v>847</v>
      </c>
      <c r="D13" s="12">
        <v>3</v>
      </c>
      <c r="E13" s="12">
        <v>615</v>
      </c>
      <c r="F13" s="12">
        <v>230</v>
      </c>
      <c r="G13" s="12">
        <v>896</v>
      </c>
      <c r="H13" s="12">
        <v>0</v>
      </c>
      <c r="I13" s="12">
        <v>676</v>
      </c>
      <c r="J13" s="12">
        <v>220</v>
      </c>
      <c r="K13" s="15">
        <f t="shared" si="0"/>
        <v>5.7851239669421489E-2</v>
      </c>
      <c r="L13" s="15">
        <f t="shared" si="0"/>
        <v>-1</v>
      </c>
      <c r="M13" s="15">
        <f t="shared" si="0"/>
        <v>9.9186991869918695E-2</v>
      </c>
      <c r="N13" s="15">
        <f t="shared" si="0"/>
        <v>-4.3478260869565216E-2</v>
      </c>
    </row>
    <row r="14" spans="2:14" ht="20.100000000000001" customHeight="1" thickBot="1" x14ac:dyDescent="0.25">
      <c r="B14" s="6" t="s">
        <v>5</v>
      </c>
      <c r="C14" s="12">
        <v>982</v>
      </c>
      <c r="D14" s="12">
        <v>0</v>
      </c>
      <c r="E14" s="12">
        <v>832</v>
      </c>
      <c r="F14" s="12">
        <v>150</v>
      </c>
      <c r="G14" s="12">
        <v>1268</v>
      </c>
      <c r="H14" s="12">
        <v>0</v>
      </c>
      <c r="I14" s="12">
        <v>1020</v>
      </c>
      <c r="J14" s="12">
        <v>248</v>
      </c>
      <c r="K14" s="15">
        <f t="shared" si="0"/>
        <v>0.29124236252545826</v>
      </c>
      <c r="L14" s="15" t="str">
        <f t="shared" si="0"/>
        <v>-</v>
      </c>
      <c r="M14" s="15">
        <f t="shared" si="0"/>
        <v>0.22596153846153846</v>
      </c>
      <c r="N14" s="15">
        <f t="shared" si="0"/>
        <v>0.65333333333333332</v>
      </c>
    </row>
    <row r="15" spans="2:14" ht="20.100000000000001" customHeight="1" thickBot="1" x14ac:dyDescent="0.25">
      <c r="B15" s="6" t="s">
        <v>6</v>
      </c>
      <c r="C15" s="12">
        <v>2199</v>
      </c>
      <c r="D15" s="12">
        <v>45</v>
      </c>
      <c r="E15" s="12">
        <v>1326</v>
      </c>
      <c r="F15" s="12">
        <v>827</v>
      </c>
      <c r="G15" s="12">
        <v>2467</v>
      </c>
      <c r="H15" s="12">
        <v>47</v>
      </c>
      <c r="I15" s="12">
        <v>1540</v>
      </c>
      <c r="J15" s="12">
        <v>881</v>
      </c>
      <c r="K15" s="15">
        <f t="shared" si="0"/>
        <v>0.12187357889949978</v>
      </c>
      <c r="L15" s="15">
        <f t="shared" si="0"/>
        <v>4.4444444444444446E-2</v>
      </c>
      <c r="M15" s="15">
        <f t="shared" si="0"/>
        <v>0.16138763197586728</v>
      </c>
      <c r="N15" s="15">
        <f t="shared" si="0"/>
        <v>6.529625151148731E-2</v>
      </c>
    </row>
    <row r="16" spans="2:14" ht="20.100000000000001" customHeight="1" thickBot="1" x14ac:dyDescent="0.25">
      <c r="B16" s="6" t="s">
        <v>7</v>
      </c>
      <c r="C16" s="12">
        <v>352</v>
      </c>
      <c r="D16" s="12">
        <v>0</v>
      </c>
      <c r="E16" s="12">
        <v>240</v>
      </c>
      <c r="F16" s="12">
        <v>112</v>
      </c>
      <c r="G16" s="12">
        <v>279</v>
      </c>
      <c r="H16" s="12">
        <v>0</v>
      </c>
      <c r="I16" s="12">
        <v>166</v>
      </c>
      <c r="J16" s="12">
        <v>113</v>
      </c>
      <c r="K16" s="15">
        <f t="shared" si="0"/>
        <v>-0.20738636363636365</v>
      </c>
      <c r="L16" s="15" t="str">
        <f t="shared" si="0"/>
        <v>-</v>
      </c>
      <c r="M16" s="15">
        <f t="shared" si="0"/>
        <v>-0.30833333333333335</v>
      </c>
      <c r="N16" s="15">
        <f t="shared" si="0"/>
        <v>8.9285714285714281E-3</v>
      </c>
    </row>
    <row r="17" spans="2:14" ht="20.100000000000001" customHeight="1" thickBot="1" x14ac:dyDescent="0.25">
      <c r="B17" s="6" t="s">
        <v>8</v>
      </c>
      <c r="C17" s="12">
        <v>1487</v>
      </c>
      <c r="D17" s="12">
        <v>0</v>
      </c>
      <c r="E17" s="12">
        <v>1079</v>
      </c>
      <c r="F17" s="12">
        <v>408</v>
      </c>
      <c r="G17" s="12">
        <v>1530</v>
      </c>
      <c r="H17" s="12">
        <v>1</v>
      </c>
      <c r="I17" s="12">
        <v>1146</v>
      </c>
      <c r="J17" s="12">
        <v>383</v>
      </c>
      <c r="K17" s="15">
        <f t="shared" si="0"/>
        <v>2.8917283120376596E-2</v>
      </c>
      <c r="L17" s="15" t="str">
        <f t="shared" si="0"/>
        <v>-</v>
      </c>
      <c r="M17" s="15">
        <f t="shared" si="0"/>
        <v>6.2094531974050043E-2</v>
      </c>
      <c r="N17" s="15">
        <f t="shared" si="0"/>
        <v>-6.1274509803921566E-2</v>
      </c>
    </row>
    <row r="18" spans="2:14" ht="20.100000000000001" customHeight="1" thickBot="1" x14ac:dyDescent="0.25">
      <c r="B18" s="6" t="s">
        <v>9</v>
      </c>
      <c r="C18" s="12">
        <v>1771</v>
      </c>
      <c r="D18" s="12">
        <v>0</v>
      </c>
      <c r="E18" s="12">
        <v>1286</v>
      </c>
      <c r="F18" s="12">
        <v>485</v>
      </c>
      <c r="G18" s="12">
        <v>1885</v>
      </c>
      <c r="H18" s="12">
        <v>1</v>
      </c>
      <c r="I18" s="12">
        <v>1400</v>
      </c>
      <c r="J18" s="12">
        <v>484</v>
      </c>
      <c r="K18" s="15">
        <f t="shared" si="0"/>
        <v>6.4370412196499152E-2</v>
      </c>
      <c r="L18" s="15" t="str">
        <f t="shared" si="0"/>
        <v>-</v>
      </c>
      <c r="M18" s="15">
        <f t="shared" si="0"/>
        <v>8.8646967340590979E-2</v>
      </c>
      <c r="N18" s="15">
        <f t="shared" si="0"/>
        <v>-2.0618556701030928E-3</v>
      </c>
    </row>
    <row r="19" spans="2:14" ht="20.100000000000001" customHeight="1" thickBot="1" x14ac:dyDescent="0.25">
      <c r="B19" s="6" t="s">
        <v>10</v>
      </c>
      <c r="C19" s="12">
        <v>5252</v>
      </c>
      <c r="D19" s="12">
        <v>155</v>
      </c>
      <c r="E19" s="12">
        <v>2680</v>
      </c>
      <c r="F19" s="12">
        <v>2417</v>
      </c>
      <c r="G19" s="12">
        <v>5550</v>
      </c>
      <c r="H19" s="12">
        <v>88</v>
      </c>
      <c r="I19" s="12">
        <v>2893</v>
      </c>
      <c r="J19" s="12">
        <v>2569</v>
      </c>
      <c r="K19" s="15">
        <f t="shared" si="0"/>
        <v>5.6740289413556744E-2</v>
      </c>
      <c r="L19" s="15">
        <f t="shared" si="0"/>
        <v>-0.43225806451612903</v>
      </c>
      <c r="M19" s="15">
        <f t="shared" si="0"/>
        <v>7.9477611940298509E-2</v>
      </c>
      <c r="N19" s="15">
        <f t="shared" si="0"/>
        <v>6.2887877534133219E-2</v>
      </c>
    </row>
    <row r="20" spans="2:14" ht="20.100000000000001" customHeight="1" thickBot="1" x14ac:dyDescent="0.25">
      <c r="B20" s="6" t="s">
        <v>11</v>
      </c>
      <c r="C20" s="12">
        <v>5069</v>
      </c>
      <c r="D20" s="12">
        <v>51</v>
      </c>
      <c r="E20" s="12">
        <v>4279</v>
      </c>
      <c r="F20" s="12">
        <v>739</v>
      </c>
      <c r="G20" s="12">
        <v>5564</v>
      </c>
      <c r="H20" s="12">
        <v>39</v>
      </c>
      <c r="I20" s="12">
        <v>4853</v>
      </c>
      <c r="J20" s="12">
        <v>672</v>
      </c>
      <c r="K20" s="15">
        <f t="shared" si="0"/>
        <v>9.7652396922469908E-2</v>
      </c>
      <c r="L20" s="15">
        <f t="shared" si="0"/>
        <v>-0.23529411764705882</v>
      </c>
      <c r="M20" s="15">
        <f t="shared" si="0"/>
        <v>0.13414349146996962</v>
      </c>
      <c r="N20" s="15">
        <f t="shared" si="0"/>
        <v>-9.0663058186738837E-2</v>
      </c>
    </row>
    <row r="21" spans="2:14" ht="20.100000000000001" customHeight="1" thickBot="1" x14ac:dyDescent="0.25">
      <c r="B21" s="6" t="s">
        <v>12</v>
      </c>
      <c r="C21" s="12">
        <v>834</v>
      </c>
      <c r="D21" s="12">
        <v>16</v>
      </c>
      <c r="E21" s="12">
        <v>660</v>
      </c>
      <c r="F21" s="12">
        <v>158</v>
      </c>
      <c r="G21" s="12">
        <v>848</v>
      </c>
      <c r="H21" s="12">
        <v>0</v>
      </c>
      <c r="I21" s="12">
        <v>644</v>
      </c>
      <c r="J21" s="12">
        <v>204</v>
      </c>
      <c r="K21" s="15">
        <f t="shared" si="0"/>
        <v>1.6786570743405275E-2</v>
      </c>
      <c r="L21" s="15">
        <f t="shared" si="0"/>
        <v>-1</v>
      </c>
      <c r="M21" s="15">
        <f t="shared" si="0"/>
        <v>-2.4242424242424242E-2</v>
      </c>
      <c r="N21" s="15">
        <f t="shared" si="0"/>
        <v>0.29113924050632911</v>
      </c>
    </row>
    <row r="22" spans="2:14" ht="20.100000000000001" customHeight="1" thickBot="1" x14ac:dyDescent="0.25">
      <c r="B22" s="6" t="s">
        <v>13</v>
      </c>
      <c r="C22" s="12">
        <v>2021</v>
      </c>
      <c r="D22" s="12">
        <v>10</v>
      </c>
      <c r="E22" s="12">
        <v>1357</v>
      </c>
      <c r="F22" s="12">
        <v>654</v>
      </c>
      <c r="G22" s="12">
        <v>2022</v>
      </c>
      <c r="H22" s="12">
        <v>22</v>
      </c>
      <c r="I22" s="12">
        <v>1335</v>
      </c>
      <c r="J22" s="12">
        <v>665</v>
      </c>
      <c r="K22" s="15">
        <f t="shared" si="0"/>
        <v>4.9480455220188031E-4</v>
      </c>
      <c r="L22" s="15">
        <f t="shared" si="0"/>
        <v>1.2</v>
      </c>
      <c r="M22" s="15">
        <f t="shared" si="0"/>
        <v>-1.6212232866617538E-2</v>
      </c>
      <c r="N22" s="15">
        <f t="shared" si="0"/>
        <v>1.6819571865443424E-2</v>
      </c>
    </row>
    <row r="23" spans="2:14" ht="20.100000000000001" customHeight="1" thickBot="1" x14ac:dyDescent="0.25">
      <c r="B23" s="6" t="s">
        <v>14</v>
      </c>
      <c r="C23" s="12">
        <v>5818</v>
      </c>
      <c r="D23" s="12">
        <v>34</v>
      </c>
      <c r="E23" s="12">
        <v>3233</v>
      </c>
      <c r="F23" s="12">
        <v>2551</v>
      </c>
      <c r="G23" s="12">
        <v>5873</v>
      </c>
      <c r="H23" s="12">
        <v>36</v>
      </c>
      <c r="I23" s="12">
        <v>3192</v>
      </c>
      <c r="J23" s="12">
        <v>2645</v>
      </c>
      <c r="K23" s="15">
        <f t="shared" si="0"/>
        <v>9.4534204193881064E-3</v>
      </c>
      <c r="L23" s="15">
        <f t="shared" si="0"/>
        <v>5.8823529411764705E-2</v>
      </c>
      <c r="M23" s="15">
        <f t="shared" si="0"/>
        <v>-1.2681719764924219E-2</v>
      </c>
      <c r="N23" s="15">
        <f t="shared" si="0"/>
        <v>3.6848294786358288E-2</v>
      </c>
    </row>
    <row r="24" spans="2:14" ht="20.100000000000001" customHeight="1" thickBot="1" x14ac:dyDescent="0.25">
      <c r="B24" s="6" t="s">
        <v>15</v>
      </c>
      <c r="C24" s="12">
        <v>1648</v>
      </c>
      <c r="D24" s="12">
        <v>0</v>
      </c>
      <c r="E24" s="12">
        <v>1174</v>
      </c>
      <c r="F24" s="12">
        <v>474</v>
      </c>
      <c r="G24" s="12">
        <v>1589</v>
      </c>
      <c r="H24" s="12">
        <v>0</v>
      </c>
      <c r="I24" s="12">
        <v>1347</v>
      </c>
      <c r="J24" s="12">
        <v>242</v>
      </c>
      <c r="K24" s="15">
        <f t="shared" si="0"/>
        <v>-3.5800970873786406E-2</v>
      </c>
      <c r="L24" s="15" t="str">
        <f t="shared" si="0"/>
        <v>-</v>
      </c>
      <c r="M24" s="15">
        <f t="shared" si="0"/>
        <v>0.14735945485519591</v>
      </c>
      <c r="N24" s="15">
        <f t="shared" si="0"/>
        <v>-0.48945147679324896</v>
      </c>
    </row>
    <row r="25" spans="2:14" ht="20.100000000000001" customHeight="1" thickBot="1" x14ac:dyDescent="0.25">
      <c r="B25" s="6" t="s">
        <v>16</v>
      </c>
      <c r="C25" s="12">
        <v>368</v>
      </c>
      <c r="D25" s="12">
        <v>0</v>
      </c>
      <c r="E25" s="12">
        <v>278</v>
      </c>
      <c r="F25" s="12">
        <v>90</v>
      </c>
      <c r="G25" s="12">
        <v>393</v>
      </c>
      <c r="H25" s="12">
        <v>0</v>
      </c>
      <c r="I25" s="12">
        <v>305</v>
      </c>
      <c r="J25" s="12">
        <v>88</v>
      </c>
      <c r="K25" s="15">
        <f t="shared" si="0"/>
        <v>6.7934782608695649E-2</v>
      </c>
      <c r="L25" s="15" t="str">
        <f t="shared" si="0"/>
        <v>-</v>
      </c>
      <c r="M25" s="15">
        <f t="shared" si="0"/>
        <v>9.7122302158273388E-2</v>
      </c>
      <c r="N25" s="15">
        <f t="shared" si="0"/>
        <v>-2.2222222222222223E-2</v>
      </c>
    </row>
    <row r="26" spans="2:14" ht="20.100000000000001" customHeight="1" thickBot="1" x14ac:dyDescent="0.25">
      <c r="B26" s="7" t="s">
        <v>17</v>
      </c>
      <c r="C26" s="12">
        <v>743</v>
      </c>
      <c r="D26" s="12">
        <v>23</v>
      </c>
      <c r="E26" s="12">
        <v>459</v>
      </c>
      <c r="F26" s="12">
        <v>261</v>
      </c>
      <c r="G26" s="12">
        <v>834</v>
      </c>
      <c r="H26" s="12">
        <v>42</v>
      </c>
      <c r="I26" s="12">
        <v>528</v>
      </c>
      <c r="J26" s="12">
        <v>264</v>
      </c>
      <c r="K26" s="15">
        <f t="shared" si="0"/>
        <v>0.1224764468371467</v>
      </c>
      <c r="L26" s="15">
        <f t="shared" si="0"/>
        <v>0.82608695652173914</v>
      </c>
      <c r="M26" s="15">
        <f t="shared" si="0"/>
        <v>0.15032679738562091</v>
      </c>
      <c r="N26" s="15">
        <f t="shared" si="0"/>
        <v>1.1494252873563218E-2</v>
      </c>
    </row>
    <row r="27" spans="2:14" ht="20.100000000000001" customHeight="1" thickBot="1" x14ac:dyDescent="0.25">
      <c r="B27" s="8" t="s">
        <v>18</v>
      </c>
      <c r="C27" s="12">
        <v>307</v>
      </c>
      <c r="D27" s="12">
        <v>0</v>
      </c>
      <c r="E27" s="12">
        <v>278</v>
      </c>
      <c r="F27" s="12">
        <v>29</v>
      </c>
      <c r="G27" s="12">
        <v>228</v>
      </c>
      <c r="H27" s="12">
        <v>0</v>
      </c>
      <c r="I27" s="12">
        <v>197</v>
      </c>
      <c r="J27" s="12">
        <v>31</v>
      </c>
      <c r="K27" s="15">
        <f t="shared" si="0"/>
        <v>-0.25732899022801303</v>
      </c>
      <c r="L27" s="15" t="str">
        <f t="shared" si="0"/>
        <v>-</v>
      </c>
      <c r="M27" s="15">
        <f t="shared" si="0"/>
        <v>-0.29136690647482016</v>
      </c>
      <c r="N27" s="15">
        <f t="shared" si="0"/>
        <v>6.8965517241379309E-2</v>
      </c>
    </row>
    <row r="28" spans="2:14" ht="20.100000000000001" customHeight="1" thickBot="1" x14ac:dyDescent="0.25">
      <c r="B28" s="9" t="s">
        <v>19</v>
      </c>
      <c r="C28" s="13">
        <f>SUM(C11:C27)</f>
        <v>39176</v>
      </c>
      <c r="D28" s="13">
        <f t="shared" ref="D28:F28" si="1">SUM(D11:D27)</f>
        <v>392</v>
      </c>
      <c r="E28" s="13">
        <f t="shared" si="1"/>
        <v>27093</v>
      </c>
      <c r="F28" s="13">
        <f t="shared" si="1"/>
        <v>11691</v>
      </c>
      <c r="G28" s="13">
        <f>SUM(G11:G27)</f>
        <v>40720</v>
      </c>
      <c r="H28" s="13">
        <f t="shared" ref="H28:J28" si="2">SUM(H11:H27)</f>
        <v>361</v>
      </c>
      <c r="I28" s="13">
        <f t="shared" si="2"/>
        <v>28682</v>
      </c>
      <c r="J28" s="13">
        <f t="shared" si="2"/>
        <v>11678</v>
      </c>
      <c r="K28" s="16">
        <f t="shared" si="0"/>
        <v>3.9411884827445377E-2</v>
      </c>
      <c r="L28" s="16">
        <f t="shared" si="0"/>
        <v>-7.9081632653061229E-2</v>
      </c>
      <c r="M28" s="16">
        <f t="shared" si="0"/>
        <v>5.8649835750931974E-2</v>
      </c>
      <c r="N28" s="16">
        <f t="shared" si="0"/>
        <v>-1.1119664699341374E-3</v>
      </c>
    </row>
    <row r="29" spans="2:14" x14ac:dyDescent="0.2">
      <c r="C29" s="23"/>
      <c r="D29" s="23"/>
      <c r="E29" s="23"/>
      <c r="F29" s="23"/>
      <c r="G29" s="23"/>
      <c r="H29" s="23"/>
      <c r="I29" s="23"/>
      <c r="J29" s="2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Q29"/>
  <sheetViews>
    <sheetView topLeftCell="A7"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34">
        <v>2018</v>
      </c>
      <c r="D9" s="35"/>
      <c r="E9" s="35"/>
      <c r="F9" s="35"/>
      <c r="G9" s="35"/>
      <c r="H9" s="35">
        <v>2019</v>
      </c>
      <c r="I9" s="35"/>
      <c r="J9" s="35"/>
      <c r="K9" s="35"/>
      <c r="L9" s="35"/>
      <c r="M9" s="35" t="s">
        <v>111</v>
      </c>
      <c r="N9" s="35"/>
      <c r="O9" s="35"/>
      <c r="P9" s="35"/>
      <c r="Q9" s="35"/>
    </row>
    <row r="10" spans="2:17" ht="44.25" customHeight="1" thickBot="1" x14ac:dyDescent="0.25">
      <c r="C10" s="11" t="s">
        <v>43</v>
      </c>
      <c r="D10" s="11" t="s">
        <v>44</v>
      </c>
      <c r="E10" s="11" t="s">
        <v>45</v>
      </c>
      <c r="F10" s="11" t="s">
        <v>46</v>
      </c>
      <c r="G10" s="11" t="s">
        <v>47</v>
      </c>
      <c r="H10" s="11" t="s">
        <v>48</v>
      </c>
      <c r="I10" s="11" t="s">
        <v>49</v>
      </c>
      <c r="J10" s="11" t="s">
        <v>50</v>
      </c>
      <c r="K10" s="11" t="s">
        <v>51</v>
      </c>
      <c r="L10" s="11" t="s">
        <v>52</v>
      </c>
      <c r="M10" s="11" t="s">
        <v>43</v>
      </c>
      <c r="N10" s="11" t="s">
        <v>44</v>
      </c>
      <c r="O10" s="11" t="s">
        <v>45</v>
      </c>
      <c r="P10" s="11" t="s">
        <v>46</v>
      </c>
      <c r="Q10" s="11" t="s">
        <v>47</v>
      </c>
    </row>
    <row r="11" spans="2:17" ht="20.100000000000001" customHeight="1" thickBot="1" x14ac:dyDescent="0.25">
      <c r="B11" s="5" t="s">
        <v>2</v>
      </c>
      <c r="C11" s="12">
        <v>4862</v>
      </c>
      <c r="D11" s="12">
        <v>3257</v>
      </c>
      <c r="E11" s="12">
        <v>787</v>
      </c>
      <c r="F11" s="12">
        <v>740</v>
      </c>
      <c r="G11" s="12">
        <v>78</v>
      </c>
      <c r="H11" s="12">
        <v>4771</v>
      </c>
      <c r="I11" s="12">
        <v>3251</v>
      </c>
      <c r="J11" s="12">
        <v>796</v>
      </c>
      <c r="K11" s="12">
        <v>653</v>
      </c>
      <c r="L11" s="12">
        <v>71</v>
      </c>
      <c r="M11" s="15">
        <f>IF(C11=0,"-",(H11-C11)/C11)</f>
        <v>-1.871657754010695E-2</v>
      </c>
      <c r="N11" s="15">
        <f>IF(D11=0,"-",(I11-D11)/D11)</f>
        <v>-1.84218606079214E-3</v>
      </c>
      <c r="O11" s="15">
        <f>IF(E11=0,"-",(J11-E11)/E11)</f>
        <v>1.1435832274459974E-2</v>
      </c>
      <c r="P11" s="15">
        <f>IF(F11=0,"-",(K11-F11)/F11)</f>
        <v>-0.11756756756756757</v>
      </c>
      <c r="Q11" s="15">
        <f>IF(G11=0,"-",(L11-G11)/G11)</f>
        <v>-8.9743589743589744E-2</v>
      </c>
    </row>
    <row r="12" spans="2:17" ht="20.100000000000001" customHeight="1" thickBot="1" x14ac:dyDescent="0.25">
      <c r="B12" s="6" t="s">
        <v>3</v>
      </c>
      <c r="C12" s="12">
        <v>543</v>
      </c>
      <c r="D12" s="12">
        <v>294</v>
      </c>
      <c r="E12" s="12">
        <v>154</v>
      </c>
      <c r="F12" s="12">
        <v>74</v>
      </c>
      <c r="G12" s="12">
        <v>21</v>
      </c>
      <c r="H12" s="12">
        <v>577</v>
      </c>
      <c r="I12" s="12">
        <v>354</v>
      </c>
      <c r="J12" s="12">
        <v>167</v>
      </c>
      <c r="K12" s="12">
        <v>40</v>
      </c>
      <c r="L12" s="12">
        <v>16</v>
      </c>
      <c r="M12" s="15">
        <f t="shared" ref="M12:Q28" si="0">IF(C12=0,"-",(H12-C12)/C12)</f>
        <v>6.2615101289134445E-2</v>
      </c>
      <c r="N12" s="15">
        <f t="shared" si="0"/>
        <v>0.20408163265306123</v>
      </c>
      <c r="O12" s="15">
        <f t="shared" si="0"/>
        <v>8.4415584415584416E-2</v>
      </c>
      <c r="P12" s="15">
        <f t="shared" si="0"/>
        <v>-0.45945945945945948</v>
      </c>
      <c r="Q12" s="15">
        <f t="shared" si="0"/>
        <v>-0.23809523809523808</v>
      </c>
    </row>
    <row r="13" spans="2:17" ht="20.100000000000001" customHeight="1" thickBot="1" x14ac:dyDescent="0.25">
      <c r="B13" s="6" t="s">
        <v>4</v>
      </c>
      <c r="C13" s="12">
        <v>439</v>
      </c>
      <c r="D13" s="12">
        <v>326</v>
      </c>
      <c r="E13" s="12">
        <v>71</v>
      </c>
      <c r="F13" s="12">
        <v>41</v>
      </c>
      <c r="G13" s="12">
        <v>1</v>
      </c>
      <c r="H13" s="12">
        <v>481</v>
      </c>
      <c r="I13" s="12">
        <v>350</v>
      </c>
      <c r="J13" s="12">
        <v>78</v>
      </c>
      <c r="K13" s="12">
        <v>47</v>
      </c>
      <c r="L13" s="12">
        <v>6</v>
      </c>
      <c r="M13" s="15">
        <f t="shared" si="0"/>
        <v>9.5671981776765377E-2</v>
      </c>
      <c r="N13" s="15">
        <f t="shared" si="0"/>
        <v>7.3619631901840496E-2</v>
      </c>
      <c r="O13" s="15">
        <f t="shared" si="0"/>
        <v>9.8591549295774641E-2</v>
      </c>
      <c r="P13" s="15">
        <f t="shared" si="0"/>
        <v>0.14634146341463414</v>
      </c>
      <c r="Q13" s="15">
        <f t="shared" si="0"/>
        <v>5</v>
      </c>
    </row>
    <row r="14" spans="2:17" ht="20.100000000000001" customHeight="1" thickBot="1" x14ac:dyDescent="0.25">
      <c r="B14" s="6" t="s">
        <v>5</v>
      </c>
      <c r="C14" s="12">
        <v>927</v>
      </c>
      <c r="D14" s="12">
        <v>526</v>
      </c>
      <c r="E14" s="12">
        <v>343</v>
      </c>
      <c r="F14" s="12">
        <v>33</v>
      </c>
      <c r="G14" s="12">
        <v>25</v>
      </c>
      <c r="H14" s="12">
        <v>977</v>
      </c>
      <c r="I14" s="12">
        <v>551</v>
      </c>
      <c r="J14" s="12">
        <v>372</v>
      </c>
      <c r="K14" s="12">
        <v>35</v>
      </c>
      <c r="L14" s="12">
        <v>19</v>
      </c>
      <c r="M14" s="15">
        <f t="shared" si="0"/>
        <v>5.3937432578209279E-2</v>
      </c>
      <c r="N14" s="15">
        <f t="shared" si="0"/>
        <v>4.7528517110266157E-2</v>
      </c>
      <c r="O14" s="15">
        <f t="shared" si="0"/>
        <v>8.4548104956268216E-2</v>
      </c>
      <c r="P14" s="15">
        <f t="shared" si="0"/>
        <v>6.0606060606060608E-2</v>
      </c>
      <c r="Q14" s="15">
        <f t="shared" si="0"/>
        <v>-0.24</v>
      </c>
    </row>
    <row r="15" spans="2:17" ht="20.100000000000001" customHeight="1" thickBot="1" x14ac:dyDescent="0.25">
      <c r="B15" s="6" t="s">
        <v>6</v>
      </c>
      <c r="C15" s="12">
        <v>2537</v>
      </c>
      <c r="D15" s="12">
        <v>1753</v>
      </c>
      <c r="E15" s="12">
        <v>487</v>
      </c>
      <c r="F15" s="12">
        <v>251</v>
      </c>
      <c r="G15" s="12">
        <v>46</v>
      </c>
      <c r="H15" s="12">
        <v>2654</v>
      </c>
      <c r="I15" s="12">
        <v>1937</v>
      </c>
      <c r="J15" s="12">
        <v>460</v>
      </c>
      <c r="K15" s="12">
        <v>234</v>
      </c>
      <c r="L15" s="12">
        <v>23</v>
      </c>
      <c r="M15" s="15">
        <f t="shared" si="0"/>
        <v>4.6117461568782027E-2</v>
      </c>
      <c r="N15" s="15">
        <f t="shared" si="0"/>
        <v>0.10496292070735881</v>
      </c>
      <c r="O15" s="15">
        <f t="shared" si="0"/>
        <v>-5.5441478439425054E-2</v>
      </c>
      <c r="P15" s="15">
        <f t="shared" si="0"/>
        <v>-6.7729083665338641E-2</v>
      </c>
      <c r="Q15" s="15">
        <f t="shared" si="0"/>
        <v>-0.5</v>
      </c>
    </row>
    <row r="16" spans="2:17" ht="20.100000000000001" customHeight="1" thickBot="1" x14ac:dyDescent="0.25">
      <c r="B16" s="6" t="s">
        <v>7</v>
      </c>
      <c r="C16" s="12">
        <v>253</v>
      </c>
      <c r="D16" s="12">
        <v>183</v>
      </c>
      <c r="E16" s="12">
        <v>49</v>
      </c>
      <c r="F16" s="12">
        <v>19</v>
      </c>
      <c r="G16" s="12">
        <v>2</v>
      </c>
      <c r="H16" s="12">
        <v>257</v>
      </c>
      <c r="I16" s="12">
        <v>175</v>
      </c>
      <c r="J16" s="12">
        <v>45</v>
      </c>
      <c r="K16" s="12">
        <v>33</v>
      </c>
      <c r="L16" s="12">
        <v>4</v>
      </c>
      <c r="M16" s="15">
        <f t="shared" si="0"/>
        <v>1.5810276679841896E-2</v>
      </c>
      <c r="N16" s="15">
        <f t="shared" si="0"/>
        <v>-4.3715846994535519E-2</v>
      </c>
      <c r="O16" s="15">
        <f t="shared" si="0"/>
        <v>-8.1632653061224483E-2</v>
      </c>
      <c r="P16" s="15">
        <f t="shared" si="0"/>
        <v>0.73684210526315785</v>
      </c>
      <c r="Q16" s="15">
        <f t="shared" si="0"/>
        <v>1</v>
      </c>
    </row>
    <row r="17" spans="2:17" ht="20.100000000000001" customHeight="1" thickBot="1" x14ac:dyDescent="0.25">
      <c r="B17" s="6" t="s">
        <v>8</v>
      </c>
      <c r="C17" s="12">
        <v>614</v>
      </c>
      <c r="D17" s="12">
        <v>395</v>
      </c>
      <c r="E17" s="12">
        <v>90</v>
      </c>
      <c r="F17" s="12">
        <v>121</v>
      </c>
      <c r="G17" s="12">
        <v>8</v>
      </c>
      <c r="H17" s="12">
        <v>638</v>
      </c>
      <c r="I17" s="12">
        <v>400</v>
      </c>
      <c r="J17" s="12">
        <v>115</v>
      </c>
      <c r="K17" s="12">
        <v>118</v>
      </c>
      <c r="L17" s="12">
        <v>5</v>
      </c>
      <c r="M17" s="15">
        <f t="shared" si="0"/>
        <v>3.9087947882736153E-2</v>
      </c>
      <c r="N17" s="15">
        <f t="shared" si="0"/>
        <v>1.2658227848101266E-2</v>
      </c>
      <c r="O17" s="15">
        <f t="shared" si="0"/>
        <v>0.27777777777777779</v>
      </c>
      <c r="P17" s="15">
        <f t="shared" si="0"/>
        <v>-2.4793388429752067E-2</v>
      </c>
      <c r="Q17" s="15">
        <f t="shared" si="0"/>
        <v>-0.375</v>
      </c>
    </row>
    <row r="18" spans="2:17" ht="20.100000000000001" customHeight="1" thickBot="1" x14ac:dyDescent="0.25">
      <c r="B18" s="6" t="s">
        <v>9</v>
      </c>
      <c r="C18" s="12">
        <v>894</v>
      </c>
      <c r="D18" s="12">
        <v>536</v>
      </c>
      <c r="E18" s="12">
        <v>201</v>
      </c>
      <c r="F18" s="12">
        <v>129</v>
      </c>
      <c r="G18" s="12">
        <v>28</v>
      </c>
      <c r="H18" s="12">
        <v>912</v>
      </c>
      <c r="I18" s="12">
        <v>601</v>
      </c>
      <c r="J18" s="12">
        <v>203</v>
      </c>
      <c r="K18" s="12">
        <v>97</v>
      </c>
      <c r="L18" s="12">
        <v>11</v>
      </c>
      <c r="M18" s="15">
        <f t="shared" si="0"/>
        <v>2.0134228187919462E-2</v>
      </c>
      <c r="N18" s="15">
        <f t="shared" si="0"/>
        <v>0.12126865671641791</v>
      </c>
      <c r="O18" s="15">
        <f t="shared" si="0"/>
        <v>9.9502487562189053E-3</v>
      </c>
      <c r="P18" s="15">
        <f t="shared" si="0"/>
        <v>-0.24806201550387597</v>
      </c>
      <c r="Q18" s="15">
        <f t="shared" si="0"/>
        <v>-0.6071428571428571</v>
      </c>
    </row>
    <row r="19" spans="2:17" ht="20.100000000000001" customHeight="1" thickBot="1" x14ac:dyDescent="0.25">
      <c r="B19" s="6" t="s">
        <v>10</v>
      </c>
      <c r="C19" s="12">
        <v>1855</v>
      </c>
      <c r="D19" s="12">
        <v>961</v>
      </c>
      <c r="E19" s="12">
        <v>580</v>
      </c>
      <c r="F19" s="12">
        <v>227</v>
      </c>
      <c r="G19" s="12">
        <v>87</v>
      </c>
      <c r="H19" s="12">
        <v>1700</v>
      </c>
      <c r="I19" s="12">
        <v>899</v>
      </c>
      <c r="J19" s="12">
        <v>530</v>
      </c>
      <c r="K19" s="12">
        <v>196</v>
      </c>
      <c r="L19" s="12">
        <v>75</v>
      </c>
      <c r="M19" s="15">
        <f t="shared" si="0"/>
        <v>-8.3557951482479784E-2</v>
      </c>
      <c r="N19" s="15">
        <f t="shared" si="0"/>
        <v>-6.4516129032258063E-2</v>
      </c>
      <c r="O19" s="15">
        <f t="shared" si="0"/>
        <v>-8.6206896551724144E-2</v>
      </c>
      <c r="P19" s="15">
        <f t="shared" si="0"/>
        <v>-0.13656387665198239</v>
      </c>
      <c r="Q19" s="15">
        <f t="shared" si="0"/>
        <v>-0.13793103448275862</v>
      </c>
    </row>
    <row r="20" spans="2:17" ht="20.100000000000001" customHeight="1" thickBot="1" x14ac:dyDescent="0.25">
      <c r="B20" s="6" t="s">
        <v>11</v>
      </c>
      <c r="C20" s="12">
        <v>3207</v>
      </c>
      <c r="D20" s="12">
        <v>1841</v>
      </c>
      <c r="E20" s="12">
        <v>917</v>
      </c>
      <c r="F20" s="12">
        <v>370</v>
      </c>
      <c r="G20" s="12">
        <v>79</v>
      </c>
      <c r="H20" s="12">
        <v>3520</v>
      </c>
      <c r="I20" s="12">
        <v>2060</v>
      </c>
      <c r="J20" s="12">
        <v>1092</v>
      </c>
      <c r="K20" s="12">
        <v>298</v>
      </c>
      <c r="L20" s="12">
        <v>70</v>
      </c>
      <c r="M20" s="15">
        <f t="shared" si="0"/>
        <v>9.7599002182725283E-2</v>
      </c>
      <c r="N20" s="15">
        <f t="shared" si="0"/>
        <v>0.11895708853883759</v>
      </c>
      <c r="O20" s="15">
        <f t="shared" si="0"/>
        <v>0.19083969465648856</v>
      </c>
      <c r="P20" s="15">
        <f t="shared" si="0"/>
        <v>-0.19459459459459461</v>
      </c>
      <c r="Q20" s="15">
        <f t="shared" si="0"/>
        <v>-0.11392405063291139</v>
      </c>
    </row>
    <row r="21" spans="2:17" ht="20.100000000000001" customHeight="1" thickBot="1" x14ac:dyDescent="0.25">
      <c r="B21" s="6" t="s">
        <v>12</v>
      </c>
      <c r="C21" s="12">
        <v>429</v>
      </c>
      <c r="D21" s="12">
        <v>369</v>
      </c>
      <c r="E21" s="12">
        <v>24</v>
      </c>
      <c r="F21" s="12">
        <v>36</v>
      </c>
      <c r="G21" s="12">
        <v>0</v>
      </c>
      <c r="H21" s="12">
        <v>492</v>
      </c>
      <c r="I21" s="12">
        <v>418</v>
      </c>
      <c r="J21" s="12">
        <v>48</v>
      </c>
      <c r="K21" s="12">
        <v>25</v>
      </c>
      <c r="L21" s="12">
        <v>1</v>
      </c>
      <c r="M21" s="15">
        <f t="shared" si="0"/>
        <v>0.14685314685314685</v>
      </c>
      <c r="N21" s="15">
        <f t="shared" si="0"/>
        <v>0.13279132791327913</v>
      </c>
      <c r="O21" s="15">
        <f t="shared" si="0"/>
        <v>1</v>
      </c>
      <c r="P21" s="15">
        <f t="shared" si="0"/>
        <v>-0.30555555555555558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12">
        <v>791</v>
      </c>
      <c r="D22" s="12">
        <v>553</v>
      </c>
      <c r="E22" s="12">
        <v>133</v>
      </c>
      <c r="F22" s="12">
        <v>94</v>
      </c>
      <c r="G22" s="12">
        <v>11</v>
      </c>
      <c r="H22" s="12">
        <v>799</v>
      </c>
      <c r="I22" s="12">
        <v>581</v>
      </c>
      <c r="J22" s="12">
        <v>81</v>
      </c>
      <c r="K22" s="12">
        <v>122</v>
      </c>
      <c r="L22" s="12">
        <v>15</v>
      </c>
      <c r="M22" s="15">
        <f t="shared" si="0"/>
        <v>1.0113780025284451E-2</v>
      </c>
      <c r="N22" s="15">
        <f t="shared" si="0"/>
        <v>5.0632911392405063E-2</v>
      </c>
      <c r="O22" s="15">
        <f t="shared" si="0"/>
        <v>-0.39097744360902253</v>
      </c>
      <c r="P22" s="15">
        <f t="shared" si="0"/>
        <v>0.2978723404255319</v>
      </c>
      <c r="Q22" s="15">
        <f t="shared" si="0"/>
        <v>0.36363636363636365</v>
      </c>
    </row>
    <row r="23" spans="2:17" ht="20.100000000000001" customHeight="1" thickBot="1" x14ac:dyDescent="0.25">
      <c r="B23" s="6" t="s">
        <v>14</v>
      </c>
      <c r="C23" s="12">
        <v>1205</v>
      </c>
      <c r="D23" s="12">
        <v>566</v>
      </c>
      <c r="E23" s="12">
        <v>323</v>
      </c>
      <c r="F23" s="12">
        <v>225</v>
      </c>
      <c r="G23" s="12">
        <v>91</v>
      </c>
      <c r="H23" s="12">
        <v>1209</v>
      </c>
      <c r="I23" s="12">
        <v>531</v>
      </c>
      <c r="J23" s="12">
        <v>362</v>
      </c>
      <c r="K23" s="12">
        <v>216</v>
      </c>
      <c r="L23" s="12">
        <v>100</v>
      </c>
      <c r="M23" s="15">
        <f t="shared" si="0"/>
        <v>3.3195020746887966E-3</v>
      </c>
      <c r="N23" s="15">
        <f t="shared" si="0"/>
        <v>-6.1837455830388695E-2</v>
      </c>
      <c r="O23" s="15">
        <f t="shared" si="0"/>
        <v>0.12074303405572756</v>
      </c>
      <c r="P23" s="15">
        <f t="shared" si="0"/>
        <v>-0.04</v>
      </c>
      <c r="Q23" s="15">
        <f t="shared" si="0"/>
        <v>9.8901098901098897E-2</v>
      </c>
    </row>
    <row r="24" spans="2:17" ht="20.100000000000001" customHeight="1" thickBot="1" x14ac:dyDescent="0.25">
      <c r="B24" s="6" t="s">
        <v>15</v>
      </c>
      <c r="C24" s="12">
        <v>1210</v>
      </c>
      <c r="D24" s="12">
        <v>680</v>
      </c>
      <c r="E24" s="12">
        <v>479</v>
      </c>
      <c r="F24" s="12">
        <v>37</v>
      </c>
      <c r="G24" s="12">
        <v>14</v>
      </c>
      <c r="H24" s="12">
        <v>1288</v>
      </c>
      <c r="I24" s="12">
        <v>696</v>
      </c>
      <c r="J24" s="12">
        <v>525</v>
      </c>
      <c r="K24" s="12">
        <v>54</v>
      </c>
      <c r="L24" s="12">
        <v>13</v>
      </c>
      <c r="M24" s="15">
        <f t="shared" si="0"/>
        <v>6.4462809917355368E-2</v>
      </c>
      <c r="N24" s="15">
        <f t="shared" si="0"/>
        <v>2.3529411764705882E-2</v>
      </c>
      <c r="O24" s="15">
        <f t="shared" si="0"/>
        <v>9.6033402922755737E-2</v>
      </c>
      <c r="P24" s="15">
        <f t="shared" si="0"/>
        <v>0.45945945945945948</v>
      </c>
      <c r="Q24" s="15">
        <f t="shared" si="0"/>
        <v>-7.1428571428571425E-2</v>
      </c>
    </row>
    <row r="25" spans="2:17" ht="20.100000000000001" customHeight="1" thickBot="1" x14ac:dyDescent="0.25">
      <c r="B25" s="6" t="s">
        <v>16</v>
      </c>
      <c r="C25" s="12">
        <v>199</v>
      </c>
      <c r="D25" s="12">
        <v>98</v>
      </c>
      <c r="E25" s="12">
        <v>81</v>
      </c>
      <c r="F25" s="12">
        <v>16</v>
      </c>
      <c r="G25" s="12">
        <v>4</v>
      </c>
      <c r="H25" s="12">
        <v>201</v>
      </c>
      <c r="I25" s="12">
        <v>113</v>
      </c>
      <c r="J25" s="12">
        <v>78</v>
      </c>
      <c r="K25" s="12">
        <v>5</v>
      </c>
      <c r="L25" s="12">
        <v>5</v>
      </c>
      <c r="M25" s="15">
        <f t="shared" si="0"/>
        <v>1.0050251256281407E-2</v>
      </c>
      <c r="N25" s="15">
        <f t="shared" si="0"/>
        <v>0.15306122448979592</v>
      </c>
      <c r="O25" s="15">
        <f t="shared" si="0"/>
        <v>-3.7037037037037035E-2</v>
      </c>
      <c r="P25" s="15">
        <f t="shared" si="0"/>
        <v>-0.6875</v>
      </c>
      <c r="Q25" s="15">
        <f t="shared" si="0"/>
        <v>0.25</v>
      </c>
    </row>
    <row r="26" spans="2:17" ht="20.100000000000001" customHeight="1" thickBot="1" x14ac:dyDescent="0.25">
      <c r="B26" s="7" t="s">
        <v>17</v>
      </c>
      <c r="C26" s="12">
        <v>1074</v>
      </c>
      <c r="D26" s="12">
        <v>670</v>
      </c>
      <c r="E26" s="12">
        <v>325</v>
      </c>
      <c r="F26" s="12">
        <v>62</v>
      </c>
      <c r="G26" s="12">
        <v>17</v>
      </c>
      <c r="H26" s="12">
        <v>1094</v>
      </c>
      <c r="I26" s="12">
        <v>640</v>
      </c>
      <c r="J26" s="12">
        <v>384</v>
      </c>
      <c r="K26" s="12">
        <v>48</v>
      </c>
      <c r="L26" s="12">
        <v>22</v>
      </c>
      <c r="M26" s="15">
        <f t="shared" si="0"/>
        <v>1.86219739292365E-2</v>
      </c>
      <c r="N26" s="15">
        <f t="shared" si="0"/>
        <v>-4.4776119402985072E-2</v>
      </c>
      <c r="O26" s="15">
        <f t="shared" si="0"/>
        <v>0.18153846153846154</v>
      </c>
      <c r="P26" s="15">
        <f t="shared" si="0"/>
        <v>-0.22580645161290322</v>
      </c>
      <c r="Q26" s="15">
        <f t="shared" si="0"/>
        <v>0.29411764705882354</v>
      </c>
    </row>
    <row r="27" spans="2:17" ht="20.100000000000001" customHeight="1" thickBot="1" x14ac:dyDescent="0.25">
      <c r="B27" s="8" t="s">
        <v>18</v>
      </c>
      <c r="C27" s="12">
        <v>178</v>
      </c>
      <c r="D27" s="12">
        <v>107</v>
      </c>
      <c r="E27" s="12">
        <v>65</v>
      </c>
      <c r="F27" s="12">
        <v>3</v>
      </c>
      <c r="G27" s="12">
        <v>3</v>
      </c>
      <c r="H27" s="12">
        <v>148</v>
      </c>
      <c r="I27" s="12">
        <v>92</v>
      </c>
      <c r="J27" s="12">
        <v>54</v>
      </c>
      <c r="K27" s="12">
        <v>2</v>
      </c>
      <c r="L27" s="12">
        <v>0</v>
      </c>
      <c r="M27" s="15">
        <f t="shared" si="0"/>
        <v>-0.16853932584269662</v>
      </c>
      <c r="N27" s="15">
        <f t="shared" si="0"/>
        <v>-0.14018691588785046</v>
      </c>
      <c r="O27" s="15">
        <f t="shared" si="0"/>
        <v>-0.16923076923076924</v>
      </c>
      <c r="P27" s="15">
        <f t="shared" si="0"/>
        <v>-0.33333333333333331</v>
      </c>
      <c r="Q27" s="15">
        <f t="shared" si="0"/>
        <v>-1</v>
      </c>
    </row>
    <row r="28" spans="2:17" ht="20.100000000000001" customHeight="1" thickBot="1" x14ac:dyDescent="0.25">
      <c r="B28" s="9" t="s">
        <v>19</v>
      </c>
      <c r="C28" s="13">
        <f>SUM(C11:C27)</f>
        <v>21217</v>
      </c>
      <c r="D28" s="13">
        <f t="shared" ref="D28:G28" si="1">SUM(D11:D27)</f>
        <v>13115</v>
      </c>
      <c r="E28" s="13">
        <f t="shared" si="1"/>
        <v>5109</v>
      </c>
      <c r="F28" s="13">
        <f t="shared" si="1"/>
        <v>2478</v>
      </c>
      <c r="G28" s="13">
        <f t="shared" si="1"/>
        <v>515</v>
      </c>
      <c r="H28" s="13">
        <f>SUM(H11:H27)</f>
        <v>21718</v>
      </c>
      <c r="I28" s="13">
        <f t="shared" ref="I28:K28" si="2">SUM(I11:I27)</f>
        <v>13649</v>
      </c>
      <c r="J28" s="13">
        <f t="shared" si="2"/>
        <v>5390</v>
      </c>
      <c r="K28" s="13">
        <f t="shared" si="2"/>
        <v>2223</v>
      </c>
      <c r="L28" s="13">
        <f>SUM(L11:L27)</f>
        <v>456</v>
      </c>
      <c r="M28" s="16">
        <f t="shared" si="0"/>
        <v>2.3613140406277985E-2</v>
      </c>
      <c r="N28" s="16">
        <f t="shared" si="0"/>
        <v>4.071673656118948E-2</v>
      </c>
      <c r="O28" s="16">
        <f t="shared" si="0"/>
        <v>5.50009786651008E-2</v>
      </c>
      <c r="P28" s="16">
        <f t="shared" si="0"/>
        <v>-0.10290556900726393</v>
      </c>
      <c r="Q28" s="16">
        <f t="shared" si="0"/>
        <v>-0.1145631067961165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29"/>
  <sheetViews>
    <sheetView topLeftCell="A10"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625" bestFit="1" customWidth="1"/>
    <col min="4" max="5" width="12.5" bestFit="1" customWidth="1"/>
    <col min="6" max="6" width="10.125" bestFit="1" customWidth="1"/>
    <col min="7" max="7" width="12" bestFit="1" customWidth="1"/>
    <col min="8" max="8" width="8.625" bestFit="1" customWidth="1"/>
    <col min="9" max="10" width="12.5" bestFit="1" customWidth="1"/>
    <col min="11" max="11" width="10.125" bestFit="1" customWidth="1"/>
    <col min="12" max="12" width="12" bestFit="1" customWidth="1"/>
    <col min="13" max="13" width="8.7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34">
        <v>2018</v>
      </c>
      <c r="D9" s="35"/>
      <c r="E9" s="35"/>
      <c r="F9" s="35"/>
      <c r="G9" s="35"/>
      <c r="H9" s="34">
        <v>2019</v>
      </c>
      <c r="I9" s="35"/>
      <c r="J9" s="35"/>
      <c r="K9" s="35"/>
      <c r="L9" s="35"/>
      <c r="M9" s="34" t="s">
        <v>111</v>
      </c>
      <c r="N9" s="35"/>
      <c r="O9" s="35"/>
      <c r="P9" s="35"/>
      <c r="Q9" s="35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24">
        <v>7066</v>
      </c>
      <c r="D11" s="24">
        <v>2887</v>
      </c>
      <c r="E11" s="24">
        <v>654</v>
      </c>
      <c r="F11" s="24">
        <v>2792</v>
      </c>
      <c r="G11" s="24">
        <v>733</v>
      </c>
      <c r="H11" s="24">
        <v>6454</v>
      </c>
      <c r="I11" s="24">
        <v>2674</v>
      </c>
      <c r="J11" s="24">
        <v>751</v>
      </c>
      <c r="K11" s="24">
        <v>2415</v>
      </c>
      <c r="L11" s="24">
        <v>614</v>
      </c>
      <c r="M11" s="15">
        <f>IF(C11=0,"-",(H11-C11)/C11)</f>
        <v>-8.661194452306821E-2</v>
      </c>
      <c r="N11" s="15">
        <f>IF(D11=0,"-",(I11-D11)/D11)</f>
        <v>-7.377900935226879E-2</v>
      </c>
      <c r="O11" s="15">
        <f>IF(E11=0,"-",(J11-E11)/E11)</f>
        <v>0.14831804281345565</v>
      </c>
      <c r="P11" s="15">
        <f>IF(F11=0,"-",(K11-F11)/F11)</f>
        <v>-0.13502865329512895</v>
      </c>
      <c r="Q11" s="15">
        <f>IF(G11=0,"-",(L11-G11)/G11)</f>
        <v>-0.16234652114597545</v>
      </c>
    </row>
    <row r="12" spans="2:17" ht="20.100000000000001" customHeight="1" thickBot="1" x14ac:dyDescent="0.25">
      <c r="B12" s="6" t="s">
        <v>3</v>
      </c>
      <c r="C12" s="24">
        <v>804</v>
      </c>
      <c r="D12" s="24">
        <v>305</v>
      </c>
      <c r="E12" s="24">
        <v>197</v>
      </c>
      <c r="F12" s="24">
        <v>211</v>
      </c>
      <c r="G12" s="24">
        <v>91</v>
      </c>
      <c r="H12" s="24">
        <v>776</v>
      </c>
      <c r="I12" s="24">
        <v>313</v>
      </c>
      <c r="J12" s="24">
        <v>223</v>
      </c>
      <c r="K12" s="24">
        <v>149</v>
      </c>
      <c r="L12" s="24">
        <v>91</v>
      </c>
      <c r="M12" s="15">
        <f t="shared" ref="M12:Q28" si="0">IF(C12=0,"-",(H12-C12)/C12)</f>
        <v>-3.482587064676617E-2</v>
      </c>
      <c r="N12" s="15">
        <f t="shared" si="0"/>
        <v>2.6229508196721311E-2</v>
      </c>
      <c r="O12" s="15">
        <f t="shared" si="0"/>
        <v>0.13197969543147209</v>
      </c>
      <c r="P12" s="15">
        <f t="shared" si="0"/>
        <v>-0.29383886255924169</v>
      </c>
      <c r="Q12" s="15">
        <f t="shared" si="0"/>
        <v>0</v>
      </c>
    </row>
    <row r="13" spans="2:17" ht="20.100000000000001" customHeight="1" thickBot="1" x14ac:dyDescent="0.25">
      <c r="B13" s="6" t="s">
        <v>4</v>
      </c>
      <c r="C13" s="24">
        <v>620</v>
      </c>
      <c r="D13" s="24">
        <v>372</v>
      </c>
      <c r="E13" s="24">
        <v>30</v>
      </c>
      <c r="F13" s="24">
        <v>197</v>
      </c>
      <c r="G13" s="24">
        <v>21</v>
      </c>
      <c r="H13" s="24">
        <v>611</v>
      </c>
      <c r="I13" s="24">
        <v>353</v>
      </c>
      <c r="J13" s="24">
        <v>33</v>
      </c>
      <c r="K13" s="24">
        <v>207</v>
      </c>
      <c r="L13" s="24">
        <v>18</v>
      </c>
      <c r="M13" s="15">
        <f t="shared" si="0"/>
        <v>-1.4516129032258065E-2</v>
      </c>
      <c r="N13" s="15">
        <f t="shared" si="0"/>
        <v>-5.1075268817204304E-2</v>
      </c>
      <c r="O13" s="15">
        <f t="shared" si="0"/>
        <v>0.1</v>
      </c>
      <c r="P13" s="15">
        <f t="shared" si="0"/>
        <v>5.0761421319796954E-2</v>
      </c>
      <c r="Q13" s="15">
        <f t="shared" si="0"/>
        <v>-0.14285714285714285</v>
      </c>
    </row>
    <row r="14" spans="2:17" ht="20.100000000000001" customHeight="1" thickBot="1" x14ac:dyDescent="0.25">
      <c r="B14" s="6" t="s">
        <v>5</v>
      </c>
      <c r="C14" s="24">
        <v>818</v>
      </c>
      <c r="D14" s="24">
        <v>353</v>
      </c>
      <c r="E14" s="24">
        <v>208</v>
      </c>
      <c r="F14" s="24">
        <v>173</v>
      </c>
      <c r="G14" s="24">
        <v>84</v>
      </c>
      <c r="H14" s="24">
        <v>1010</v>
      </c>
      <c r="I14" s="24">
        <v>470</v>
      </c>
      <c r="J14" s="24">
        <v>264</v>
      </c>
      <c r="K14" s="24">
        <v>166</v>
      </c>
      <c r="L14" s="24">
        <v>110</v>
      </c>
      <c r="M14" s="15">
        <f t="shared" si="0"/>
        <v>0.23471882640586797</v>
      </c>
      <c r="N14" s="15">
        <f t="shared" si="0"/>
        <v>0.33144475920679889</v>
      </c>
      <c r="O14" s="15">
        <f t="shared" si="0"/>
        <v>0.26923076923076922</v>
      </c>
      <c r="P14" s="15">
        <f t="shared" si="0"/>
        <v>-4.046242774566474E-2</v>
      </c>
      <c r="Q14" s="15">
        <f t="shared" si="0"/>
        <v>0.30952380952380953</v>
      </c>
    </row>
    <row r="15" spans="2:17" ht="20.100000000000001" customHeight="1" thickBot="1" x14ac:dyDescent="0.25">
      <c r="B15" s="6" t="s">
        <v>6</v>
      </c>
      <c r="C15" s="24">
        <v>809</v>
      </c>
      <c r="D15" s="24">
        <v>360</v>
      </c>
      <c r="E15" s="24">
        <v>95</v>
      </c>
      <c r="F15" s="24">
        <v>279</v>
      </c>
      <c r="G15" s="24">
        <v>75</v>
      </c>
      <c r="H15" s="24">
        <v>890</v>
      </c>
      <c r="I15" s="24">
        <v>422</v>
      </c>
      <c r="J15" s="24">
        <v>88</v>
      </c>
      <c r="K15" s="24">
        <v>301</v>
      </c>
      <c r="L15" s="24">
        <v>79</v>
      </c>
      <c r="M15" s="15">
        <f t="shared" si="0"/>
        <v>0.10012360939431397</v>
      </c>
      <c r="N15" s="15">
        <f t="shared" si="0"/>
        <v>0.17222222222222222</v>
      </c>
      <c r="O15" s="15">
        <f t="shared" si="0"/>
        <v>-7.3684210526315783E-2</v>
      </c>
      <c r="P15" s="15">
        <f t="shared" si="0"/>
        <v>7.8853046594982074E-2</v>
      </c>
      <c r="Q15" s="15">
        <f t="shared" si="0"/>
        <v>5.3333333333333337E-2</v>
      </c>
    </row>
    <row r="16" spans="2:17" ht="20.100000000000001" customHeight="1" thickBot="1" x14ac:dyDescent="0.25">
      <c r="B16" s="6" t="s">
        <v>7</v>
      </c>
      <c r="C16" s="24">
        <v>352</v>
      </c>
      <c r="D16" s="24">
        <v>180</v>
      </c>
      <c r="E16" s="24">
        <v>51</v>
      </c>
      <c r="F16" s="24">
        <v>92</v>
      </c>
      <c r="G16" s="24">
        <v>29</v>
      </c>
      <c r="H16" s="24">
        <v>309</v>
      </c>
      <c r="I16" s="24">
        <v>151</v>
      </c>
      <c r="J16" s="24">
        <v>46</v>
      </c>
      <c r="K16" s="24">
        <v>80</v>
      </c>
      <c r="L16" s="24">
        <v>32</v>
      </c>
      <c r="M16" s="15">
        <f t="shared" si="0"/>
        <v>-0.12215909090909091</v>
      </c>
      <c r="N16" s="15">
        <f t="shared" si="0"/>
        <v>-0.16111111111111112</v>
      </c>
      <c r="O16" s="15">
        <f t="shared" si="0"/>
        <v>-9.8039215686274508E-2</v>
      </c>
      <c r="P16" s="15">
        <f t="shared" si="0"/>
        <v>-0.13043478260869565</v>
      </c>
      <c r="Q16" s="15">
        <f t="shared" si="0"/>
        <v>0.10344827586206896</v>
      </c>
    </row>
    <row r="17" spans="2:17" ht="20.100000000000001" customHeight="1" thickBot="1" x14ac:dyDescent="0.25">
      <c r="B17" s="6" t="s">
        <v>8</v>
      </c>
      <c r="C17" s="24">
        <v>1205</v>
      </c>
      <c r="D17" s="24">
        <v>604</v>
      </c>
      <c r="E17" s="24">
        <v>162</v>
      </c>
      <c r="F17" s="24">
        <v>327</v>
      </c>
      <c r="G17" s="24">
        <v>112</v>
      </c>
      <c r="H17" s="24">
        <v>1077</v>
      </c>
      <c r="I17" s="24">
        <v>497</v>
      </c>
      <c r="J17" s="24">
        <v>163</v>
      </c>
      <c r="K17" s="24">
        <v>311</v>
      </c>
      <c r="L17" s="24">
        <v>106</v>
      </c>
      <c r="M17" s="15">
        <f t="shared" si="0"/>
        <v>-0.10622406639004149</v>
      </c>
      <c r="N17" s="15">
        <f t="shared" si="0"/>
        <v>-0.17715231788079469</v>
      </c>
      <c r="O17" s="15">
        <f t="shared" si="0"/>
        <v>6.1728395061728392E-3</v>
      </c>
      <c r="P17" s="15">
        <f t="shared" si="0"/>
        <v>-4.8929663608562692E-2</v>
      </c>
      <c r="Q17" s="15">
        <f t="shared" si="0"/>
        <v>-5.3571428571428568E-2</v>
      </c>
    </row>
    <row r="18" spans="2:17" ht="20.100000000000001" customHeight="1" thickBot="1" x14ac:dyDescent="0.25">
      <c r="B18" s="6" t="s">
        <v>9</v>
      </c>
      <c r="C18" s="24">
        <v>1152</v>
      </c>
      <c r="D18" s="24">
        <v>485</v>
      </c>
      <c r="E18" s="24">
        <v>206</v>
      </c>
      <c r="F18" s="24">
        <v>323</v>
      </c>
      <c r="G18" s="24">
        <v>138</v>
      </c>
      <c r="H18" s="24">
        <v>1077</v>
      </c>
      <c r="I18" s="24">
        <v>407</v>
      </c>
      <c r="J18" s="24">
        <v>186</v>
      </c>
      <c r="K18" s="24">
        <v>339</v>
      </c>
      <c r="L18" s="24">
        <v>145</v>
      </c>
      <c r="M18" s="15">
        <f t="shared" si="0"/>
        <v>-6.5104166666666671E-2</v>
      </c>
      <c r="N18" s="15">
        <f t="shared" si="0"/>
        <v>-0.16082474226804125</v>
      </c>
      <c r="O18" s="15">
        <f t="shared" si="0"/>
        <v>-9.7087378640776698E-2</v>
      </c>
      <c r="P18" s="15">
        <f t="shared" si="0"/>
        <v>4.9535603715170282E-2</v>
      </c>
      <c r="Q18" s="15">
        <f t="shared" si="0"/>
        <v>5.0724637681159424E-2</v>
      </c>
    </row>
    <row r="19" spans="2:17" ht="20.100000000000001" customHeight="1" thickBot="1" x14ac:dyDescent="0.25">
      <c r="B19" s="6" t="s">
        <v>10</v>
      </c>
      <c r="C19" s="24">
        <v>4783</v>
      </c>
      <c r="D19" s="24">
        <v>1419</v>
      </c>
      <c r="E19" s="24">
        <v>863</v>
      </c>
      <c r="F19" s="24">
        <v>1585</v>
      </c>
      <c r="G19" s="24">
        <v>916</v>
      </c>
      <c r="H19" s="24">
        <v>5175</v>
      </c>
      <c r="I19" s="24">
        <v>1517</v>
      </c>
      <c r="J19" s="24">
        <v>907</v>
      </c>
      <c r="K19" s="24">
        <v>1757</v>
      </c>
      <c r="L19" s="24">
        <v>994</v>
      </c>
      <c r="M19" s="15">
        <f t="shared" si="0"/>
        <v>8.1956930796571195E-2</v>
      </c>
      <c r="N19" s="15">
        <f t="shared" si="0"/>
        <v>6.9062720225510923E-2</v>
      </c>
      <c r="O19" s="15">
        <f t="shared" si="0"/>
        <v>5.0984936268829661E-2</v>
      </c>
      <c r="P19" s="15">
        <f t="shared" si="0"/>
        <v>0.1085173501577287</v>
      </c>
      <c r="Q19" s="15">
        <f t="shared" si="0"/>
        <v>8.5152838427947602E-2</v>
      </c>
    </row>
    <row r="20" spans="2:17" ht="20.100000000000001" customHeight="1" thickBot="1" x14ac:dyDescent="0.25">
      <c r="B20" s="6" t="s">
        <v>11</v>
      </c>
      <c r="C20" s="24">
        <v>3356</v>
      </c>
      <c r="D20" s="24">
        <v>1483</v>
      </c>
      <c r="E20" s="24">
        <v>680</v>
      </c>
      <c r="F20" s="24">
        <v>836</v>
      </c>
      <c r="G20" s="24">
        <v>357</v>
      </c>
      <c r="H20" s="24">
        <v>3754</v>
      </c>
      <c r="I20" s="24">
        <v>1530</v>
      </c>
      <c r="J20" s="24">
        <v>718</v>
      </c>
      <c r="K20" s="24">
        <v>1049</v>
      </c>
      <c r="L20" s="24">
        <v>457</v>
      </c>
      <c r="M20" s="15">
        <f t="shared" si="0"/>
        <v>0.11859356376638856</v>
      </c>
      <c r="N20" s="15">
        <f t="shared" si="0"/>
        <v>3.1692515171948751E-2</v>
      </c>
      <c r="O20" s="15">
        <f t="shared" si="0"/>
        <v>5.5882352941176473E-2</v>
      </c>
      <c r="P20" s="15">
        <f t="shared" si="0"/>
        <v>0.25478468899521534</v>
      </c>
      <c r="Q20" s="15">
        <f t="shared" si="0"/>
        <v>0.28011204481792717</v>
      </c>
    </row>
    <row r="21" spans="2:17" ht="20.100000000000001" customHeight="1" thickBot="1" x14ac:dyDescent="0.25">
      <c r="B21" s="6" t="s">
        <v>12</v>
      </c>
      <c r="C21" s="24">
        <v>407</v>
      </c>
      <c r="D21" s="24">
        <v>286</v>
      </c>
      <c r="E21" s="24">
        <v>26</v>
      </c>
      <c r="F21" s="24">
        <v>80</v>
      </c>
      <c r="G21" s="24">
        <v>15</v>
      </c>
      <c r="H21" s="24">
        <v>431</v>
      </c>
      <c r="I21" s="24">
        <v>327</v>
      </c>
      <c r="J21" s="24">
        <v>27</v>
      </c>
      <c r="K21" s="24">
        <v>70</v>
      </c>
      <c r="L21" s="24">
        <v>7</v>
      </c>
      <c r="M21" s="15">
        <f t="shared" si="0"/>
        <v>5.896805896805897E-2</v>
      </c>
      <c r="N21" s="15">
        <f t="shared" si="0"/>
        <v>0.14335664335664336</v>
      </c>
      <c r="O21" s="15">
        <f t="shared" si="0"/>
        <v>3.8461538461538464E-2</v>
      </c>
      <c r="P21" s="15">
        <f t="shared" si="0"/>
        <v>-0.125</v>
      </c>
      <c r="Q21" s="15">
        <f t="shared" si="0"/>
        <v>-0.53333333333333333</v>
      </c>
    </row>
    <row r="22" spans="2:17" ht="20.100000000000001" customHeight="1" thickBot="1" x14ac:dyDescent="0.25">
      <c r="B22" s="6" t="s">
        <v>13</v>
      </c>
      <c r="C22" s="24">
        <v>1164</v>
      </c>
      <c r="D22" s="24">
        <v>728</v>
      </c>
      <c r="E22" s="24">
        <v>108</v>
      </c>
      <c r="F22" s="24">
        <v>277</v>
      </c>
      <c r="G22" s="24">
        <v>51</v>
      </c>
      <c r="H22" s="24">
        <v>1275</v>
      </c>
      <c r="I22" s="24">
        <v>772</v>
      </c>
      <c r="J22" s="24">
        <v>130</v>
      </c>
      <c r="K22" s="24">
        <v>325</v>
      </c>
      <c r="L22" s="24">
        <v>48</v>
      </c>
      <c r="M22" s="15">
        <f t="shared" si="0"/>
        <v>9.5360824742268036E-2</v>
      </c>
      <c r="N22" s="15">
        <f t="shared" si="0"/>
        <v>6.043956043956044E-2</v>
      </c>
      <c r="O22" s="15">
        <f t="shared" si="0"/>
        <v>0.20370370370370369</v>
      </c>
      <c r="P22" s="15">
        <f t="shared" si="0"/>
        <v>0.17328519855595667</v>
      </c>
      <c r="Q22" s="15">
        <f t="shared" si="0"/>
        <v>-5.8823529411764705E-2</v>
      </c>
    </row>
    <row r="23" spans="2:17" ht="20.100000000000001" customHeight="1" thickBot="1" x14ac:dyDescent="0.25">
      <c r="B23" s="6" t="s">
        <v>14</v>
      </c>
      <c r="C23" s="24">
        <v>4581</v>
      </c>
      <c r="D23" s="24">
        <v>1463</v>
      </c>
      <c r="E23" s="24">
        <v>994</v>
      </c>
      <c r="F23" s="24">
        <v>1287</v>
      </c>
      <c r="G23" s="24">
        <v>837</v>
      </c>
      <c r="H23" s="24">
        <v>5143</v>
      </c>
      <c r="I23" s="24">
        <v>1685</v>
      </c>
      <c r="J23" s="24">
        <v>1113</v>
      </c>
      <c r="K23" s="24">
        <v>1374</v>
      </c>
      <c r="L23" s="24">
        <v>971</v>
      </c>
      <c r="M23" s="15">
        <f t="shared" si="0"/>
        <v>0.12268063741541148</v>
      </c>
      <c r="N23" s="15">
        <f t="shared" si="0"/>
        <v>0.15174299384825701</v>
      </c>
      <c r="O23" s="15">
        <f t="shared" si="0"/>
        <v>0.11971830985915492</v>
      </c>
      <c r="P23" s="15">
        <f t="shared" si="0"/>
        <v>6.75990675990676E-2</v>
      </c>
      <c r="Q23" s="15">
        <f t="shared" si="0"/>
        <v>0.16009557945041816</v>
      </c>
    </row>
    <row r="24" spans="2:17" ht="20.100000000000001" customHeight="1" thickBot="1" x14ac:dyDescent="0.25">
      <c r="B24" s="6" t="s">
        <v>15</v>
      </c>
      <c r="C24" s="24">
        <v>818</v>
      </c>
      <c r="D24" s="24">
        <v>281</v>
      </c>
      <c r="E24" s="24">
        <v>169</v>
      </c>
      <c r="F24" s="24">
        <v>212</v>
      </c>
      <c r="G24" s="24">
        <v>156</v>
      </c>
      <c r="H24" s="24">
        <v>750</v>
      </c>
      <c r="I24" s="24">
        <v>265</v>
      </c>
      <c r="J24" s="24">
        <v>180</v>
      </c>
      <c r="K24" s="24">
        <v>174</v>
      </c>
      <c r="L24" s="24">
        <v>131</v>
      </c>
      <c r="M24" s="15">
        <f t="shared" si="0"/>
        <v>-8.3129584352078234E-2</v>
      </c>
      <c r="N24" s="15">
        <f t="shared" si="0"/>
        <v>-5.6939501779359428E-2</v>
      </c>
      <c r="O24" s="15">
        <f t="shared" si="0"/>
        <v>6.5088757396449703E-2</v>
      </c>
      <c r="P24" s="15">
        <f t="shared" si="0"/>
        <v>-0.17924528301886791</v>
      </c>
      <c r="Q24" s="15">
        <f t="shared" si="0"/>
        <v>-0.16025641025641027</v>
      </c>
    </row>
    <row r="25" spans="2:17" ht="20.100000000000001" customHeight="1" thickBot="1" x14ac:dyDescent="0.25">
      <c r="B25" s="6" t="s">
        <v>16</v>
      </c>
      <c r="C25" s="24">
        <v>363</v>
      </c>
      <c r="D25" s="24">
        <v>147</v>
      </c>
      <c r="E25" s="24">
        <v>135</v>
      </c>
      <c r="F25" s="24">
        <v>45</v>
      </c>
      <c r="G25" s="24">
        <v>36</v>
      </c>
      <c r="H25" s="24">
        <v>351</v>
      </c>
      <c r="I25" s="24">
        <v>156</v>
      </c>
      <c r="J25" s="24">
        <v>129</v>
      </c>
      <c r="K25" s="24">
        <v>36</v>
      </c>
      <c r="L25" s="24">
        <v>30</v>
      </c>
      <c r="M25" s="15">
        <f t="shared" si="0"/>
        <v>-3.3057851239669422E-2</v>
      </c>
      <c r="N25" s="15">
        <f t="shared" si="0"/>
        <v>6.1224489795918366E-2</v>
      </c>
      <c r="O25" s="15">
        <f t="shared" si="0"/>
        <v>-4.4444444444444446E-2</v>
      </c>
      <c r="P25" s="15">
        <f t="shared" si="0"/>
        <v>-0.2</v>
      </c>
      <c r="Q25" s="15">
        <f t="shared" si="0"/>
        <v>-0.16666666666666666</v>
      </c>
    </row>
    <row r="26" spans="2:17" ht="20.100000000000001" customHeight="1" thickBot="1" x14ac:dyDescent="0.25">
      <c r="B26" s="7" t="s">
        <v>17</v>
      </c>
      <c r="C26" s="24">
        <v>1192</v>
      </c>
      <c r="D26" s="24">
        <v>479</v>
      </c>
      <c r="E26" s="24">
        <v>275</v>
      </c>
      <c r="F26" s="24">
        <v>262</v>
      </c>
      <c r="G26" s="24">
        <v>176</v>
      </c>
      <c r="H26" s="24">
        <v>1176</v>
      </c>
      <c r="I26" s="24">
        <v>504</v>
      </c>
      <c r="J26" s="24">
        <v>340</v>
      </c>
      <c r="K26" s="24">
        <v>204</v>
      </c>
      <c r="L26" s="24">
        <v>128</v>
      </c>
      <c r="M26" s="15">
        <f t="shared" si="0"/>
        <v>-1.3422818791946308E-2</v>
      </c>
      <c r="N26" s="15">
        <f t="shared" si="0"/>
        <v>5.2192066805845511E-2</v>
      </c>
      <c r="O26" s="15">
        <f t="shared" si="0"/>
        <v>0.23636363636363636</v>
      </c>
      <c r="P26" s="15">
        <f t="shared" si="0"/>
        <v>-0.22137404580152673</v>
      </c>
      <c r="Q26" s="15">
        <f t="shared" si="0"/>
        <v>-0.27272727272727271</v>
      </c>
    </row>
    <row r="27" spans="2:17" ht="20.100000000000001" customHeight="1" thickBot="1" x14ac:dyDescent="0.25">
      <c r="B27" s="8" t="s">
        <v>18</v>
      </c>
      <c r="C27" s="24">
        <v>146</v>
      </c>
      <c r="D27" s="24">
        <v>69</v>
      </c>
      <c r="E27" s="24">
        <v>33</v>
      </c>
      <c r="F27" s="24">
        <v>33</v>
      </c>
      <c r="G27" s="24">
        <v>11</v>
      </c>
      <c r="H27" s="24">
        <v>136</v>
      </c>
      <c r="I27" s="24">
        <v>51</v>
      </c>
      <c r="J27" s="24">
        <v>30</v>
      </c>
      <c r="K27" s="24">
        <v>35</v>
      </c>
      <c r="L27" s="24">
        <v>20</v>
      </c>
      <c r="M27" s="15">
        <f t="shared" si="0"/>
        <v>-6.8493150684931503E-2</v>
      </c>
      <c r="N27" s="15">
        <f t="shared" si="0"/>
        <v>-0.2608695652173913</v>
      </c>
      <c r="O27" s="15">
        <f t="shared" si="0"/>
        <v>-9.0909090909090912E-2</v>
      </c>
      <c r="P27" s="15">
        <f t="shared" si="0"/>
        <v>6.0606060606060608E-2</v>
      </c>
      <c r="Q27" s="15">
        <f t="shared" si="0"/>
        <v>0.81818181818181823</v>
      </c>
    </row>
    <row r="28" spans="2:17" ht="20.100000000000001" customHeight="1" thickBot="1" x14ac:dyDescent="0.25">
      <c r="B28" s="9" t="s">
        <v>19</v>
      </c>
      <c r="C28" s="13">
        <f>SUM(C11:C27)</f>
        <v>29636</v>
      </c>
      <c r="D28" s="13">
        <f t="shared" ref="D28:G28" si="1">SUM(D11:D27)</f>
        <v>11901</v>
      </c>
      <c r="E28" s="13">
        <f t="shared" si="1"/>
        <v>4886</v>
      </c>
      <c r="F28" s="13">
        <f t="shared" si="1"/>
        <v>9011</v>
      </c>
      <c r="G28" s="13">
        <f t="shared" si="1"/>
        <v>3838</v>
      </c>
      <c r="H28" s="13">
        <f>SUM(H11:H27)</f>
        <v>30395</v>
      </c>
      <c r="I28" s="13">
        <f t="shared" ref="I28:K28" si="2">SUM(I11:I27)</f>
        <v>12094</v>
      </c>
      <c r="J28" s="13">
        <f t="shared" si="2"/>
        <v>5328</v>
      </c>
      <c r="K28" s="13">
        <f t="shared" si="2"/>
        <v>8992</v>
      </c>
      <c r="L28" s="13">
        <f>SUM(L11:L27)</f>
        <v>3981</v>
      </c>
      <c r="M28" s="16">
        <f t="shared" si="0"/>
        <v>2.5610743690106626E-2</v>
      </c>
      <c r="N28" s="16">
        <f t="shared" si="0"/>
        <v>1.6217124611377195E-2</v>
      </c>
      <c r="O28" s="16">
        <f t="shared" si="0"/>
        <v>9.04625460499386E-2</v>
      </c>
      <c r="P28" s="16">
        <f t="shared" si="0"/>
        <v>-2.1085340139829099E-3</v>
      </c>
      <c r="Q28" s="16">
        <f t="shared" si="0"/>
        <v>3.7258989056800418E-2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3">
    <mergeCell ref="C9:G9"/>
    <mergeCell ref="H9:L9"/>
    <mergeCell ref="M9:Q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29"/>
  <sheetViews>
    <sheetView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75" customWidth="1"/>
    <col min="4" max="4" width="14.125" bestFit="1" customWidth="1"/>
    <col min="5" max="5" width="16.5" customWidth="1"/>
    <col min="6" max="6" width="13.875" bestFit="1" customWidth="1"/>
    <col min="7" max="7" width="16" customWidth="1"/>
    <col min="8" max="8" width="14.125" bestFit="1" customWidth="1"/>
    <col min="9" max="9" width="16.125" customWidth="1"/>
    <col min="10" max="10" width="13.875" bestFit="1" customWidth="1"/>
    <col min="11" max="11" width="16.125" customWidth="1"/>
    <col min="12" max="12" width="14.125" bestFit="1" customWidth="1"/>
    <col min="13" max="13" width="16.125" customWidth="1"/>
    <col min="14" max="14" width="13.87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34">
        <v>2018</v>
      </c>
      <c r="D9" s="35"/>
      <c r="E9" s="35"/>
      <c r="F9" s="35"/>
      <c r="G9" s="34">
        <v>2019</v>
      </c>
      <c r="H9" s="35"/>
      <c r="I9" s="35"/>
      <c r="J9" s="35"/>
      <c r="K9" s="34" t="s">
        <v>111</v>
      </c>
      <c r="L9" s="35"/>
      <c r="M9" s="35"/>
      <c r="N9" s="35"/>
    </row>
    <row r="10" spans="2:14" ht="44.25" customHeight="1" thickBot="1" x14ac:dyDescent="0.25">
      <c r="C10" s="11" t="s">
        <v>57</v>
      </c>
      <c r="D10" s="11" t="s">
        <v>58</v>
      </c>
      <c r="E10" s="11" t="s">
        <v>59</v>
      </c>
      <c r="F10" s="11" t="s">
        <v>60</v>
      </c>
      <c r="G10" s="11" t="s">
        <v>57</v>
      </c>
      <c r="H10" s="11" t="s">
        <v>58</v>
      </c>
      <c r="I10" s="11" t="s">
        <v>59</v>
      </c>
      <c r="J10" s="11" t="s">
        <v>60</v>
      </c>
      <c r="K10" s="11" t="s">
        <v>57</v>
      </c>
      <c r="L10" s="11" t="s">
        <v>58</v>
      </c>
      <c r="M10" s="11" t="s">
        <v>59</v>
      </c>
      <c r="N10" s="11" t="s">
        <v>60</v>
      </c>
    </row>
    <row r="11" spans="2:14" ht="20.100000000000001" customHeight="1" thickBot="1" x14ac:dyDescent="0.25">
      <c r="B11" s="5" t="s">
        <v>2</v>
      </c>
      <c r="C11" s="12">
        <f>SUM(D11:E11)</f>
        <v>3486</v>
      </c>
      <c r="D11" s="24">
        <v>1900</v>
      </c>
      <c r="E11" s="24">
        <v>1586</v>
      </c>
      <c r="F11" s="24">
        <v>3432</v>
      </c>
      <c r="G11" s="12">
        <f>SUM(H11:I11)</f>
        <v>3391</v>
      </c>
      <c r="H11" s="24">
        <v>1900</v>
      </c>
      <c r="I11" s="24">
        <v>1491</v>
      </c>
      <c r="J11" s="24">
        <v>2962</v>
      </c>
      <c r="K11" s="15">
        <f>IF(C11=0,"-",(G11-C11)/C11)</f>
        <v>-2.725186460126219E-2</v>
      </c>
      <c r="L11" s="15">
        <f>IF(D11=0,"-",(H11-D11)/D11)</f>
        <v>0</v>
      </c>
      <c r="M11" s="15">
        <f>IF(E11=0,"-",(I11-E11)/E11)</f>
        <v>-5.9899117276166459E-2</v>
      </c>
      <c r="N11" s="15">
        <f>IF(F11=0,"-",(J11-F11)/F11)</f>
        <v>-0.13694638694638694</v>
      </c>
    </row>
    <row r="12" spans="2:14" ht="20.100000000000001" customHeight="1" thickBot="1" x14ac:dyDescent="0.25">
      <c r="B12" s="6" t="s">
        <v>3</v>
      </c>
      <c r="C12" s="12">
        <f t="shared" ref="C12:C27" si="0">SUM(D12:E12)</f>
        <v>496</v>
      </c>
      <c r="D12" s="24">
        <v>298</v>
      </c>
      <c r="E12" s="24">
        <v>198</v>
      </c>
      <c r="F12" s="24">
        <v>296</v>
      </c>
      <c r="G12" s="12">
        <f t="shared" ref="G12:G27" si="1">SUM(H12:I12)</f>
        <v>533</v>
      </c>
      <c r="H12" s="24">
        <v>310</v>
      </c>
      <c r="I12" s="24">
        <v>223</v>
      </c>
      <c r="J12" s="24">
        <v>234</v>
      </c>
      <c r="K12" s="15">
        <f t="shared" ref="K12:N28" si="2">IF(C12=0,"-",(G12-C12)/C12)</f>
        <v>7.459677419354839E-2</v>
      </c>
      <c r="L12" s="15">
        <f t="shared" si="2"/>
        <v>4.0268456375838924E-2</v>
      </c>
      <c r="M12" s="15">
        <f t="shared" si="2"/>
        <v>0.12626262626262627</v>
      </c>
      <c r="N12" s="15">
        <f t="shared" si="2"/>
        <v>-0.20945945945945946</v>
      </c>
    </row>
    <row r="13" spans="2:14" ht="20.100000000000001" customHeight="1" thickBot="1" x14ac:dyDescent="0.25">
      <c r="B13" s="6" t="s">
        <v>4</v>
      </c>
      <c r="C13" s="12">
        <f t="shared" si="0"/>
        <v>402</v>
      </c>
      <c r="D13" s="24">
        <v>217</v>
      </c>
      <c r="E13" s="24">
        <v>185</v>
      </c>
      <c r="F13" s="24">
        <v>211</v>
      </c>
      <c r="G13" s="12">
        <f t="shared" si="1"/>
        <v>385</v>
      </c>
      <c r="H13" s="24">
        <v>215</v>
      </c>
      <c r="I13" s="24">
        <v>170</v>
      </c>
      <c r="J13" s="24">
        <v>221</v>
      </c>
      <c r="K13" s="15">
        <f t="shared" si="2"/>
        <v>-4.228855721393035E-2</v>
      </c>
      <c r="L13" s="15">
        <f t="shared" si="2"/>
        <v>-9.2165898617511521E-3</v>
      </c>
      <c r="M13" s="15">
        <f t="shared" si="2"/>
        <v>-8.1081081081081086E-2</v>
      </c>
      <c r="N13" s="15">
        <f t="shared" si="2"/>
        <v>4.7393364928909949E-2</v>
      </c>
    </row>
    <row r="14" spans="2:14" ht="20.100000000000001" customHeight="1" thickBot="1" x14ac:dyDescent="0.25">
      <c r="B14" s="6" t="s">
        <v>5</v>
      </c>
      <c r="C14" s="12">
        <f t="shared" si="0"/>
        <v>559</v>
      </c>
      <c r="D14" s="24">
        <v>401</v>
      </c>
      <c r="E14" s="24">
        <v>158</v>
      </c>
      <c r="F14" s="24">
        <v>257</v>
      </c>
      <c r="G14" s="12">
        <f t="shared" si="1"/>
        <v>734</v>
      </c>
      <c r="H14" s="24">
        <v>556</v>
      </c>
      <c r="I14" s="24">
        <v>178</v>
      </c>
      <c r="J14" s="24">
        <v>276</v>
      </c>
      <c r="K14" s="15">
        <f t="shared" si="2"/>
        <v>0.31305903398926654</v>
      </c>
      <c r="L14" s="15">
        <f t="shared" si="2"/>
        <v>0.38653366583541149</v>
      </c>
      <c r="M14" s="15">
        <f t="shared" si="2"/>
        <v>0.12658227848101267</v>
      </c>
      <c r="N14" s="15">
        <f t="shared" si="2"/>
        <v>7.3929961089494164E-2</v>
      </c>
    </row>
    <row r="15" spans="2:14" ht="20.100000000000001" customHeight="1" thickBot="1" x14ac:dyDescent="0.25">
      <c r="B15" s="6" t="s">
        <v>6</v>
      </c>
      <c r="C15" s="12">
        <f t="shared" si="0"/>
        <v>453</v>
      </c>
      <c r="D15" s="24">
        <v>279</v>
      </c>
      <c r="E15" s="24">
        <v>174</v>
      </c>
      <c r="F15" s="24">
        <v>352</v>
      </c>
      <c r="G15" s="12">
        <f t="shared" si="1"/>
        <v>509</v>
      </c>
      <c r="H15" s="24">
        <v>302</v>
      </c>
      <c r="I15" s="24">
        <v>207</v>
      </c>
      <c r="J15" s="24">
        <v>378</v>
      </c>
      <c r="K15" s="15">
        <f t="shared" si="2"/>
        <v>0.12362030905077263</v>
      </c>
      <c r="L15" s="15">
        <f t="shared" si="2"/>
        <v>8.2437275985663083E-2</v>
      </c>
      <c r="M15" s="15">
        <f t="shared" si="2"/>
        <v>0.18965517241379309</v>
      </c>
      <c r="N15" s="15">
        <f t="shared" si="2"/>
        <v>7.3863636363636367E-2</v>
      </c>
    </row>
    <row r="16" spans="2:14" ht="20.100000000000001" customHeight="1" thickBot="1" x14ac:dyDescent="0.25">
      <c r="B16" s="6" t="s">
        <v>7</v>
      </c>
      <c r="C16" s="12">
        <f t="shared" si="0"/>
        <v>231</v>
      </c>
      <c r="D16" s="24">
        <v>147</v>
      </c>
      <c r="E16" s="24">
        <v>84</v>
      </c>
      <c r="F16" s="24">
        <v>121</v>
      </c>
      <c r="G16" s="12">
        <f t="shared" si="1"/>
        <v>197</v>
      </c>
      <c r="H16" s="24">
        <v>107</v>
      </c>
      <c r="I16" s="24">
        <v>90</v>
      </c>
      <c r="J16" s="24">
        <v>112</v>
      </c>
      <c r="K16" s="15">
        <f t="shared" si="2"/>
        <v>-0.1471861471861472</v>
      </c>
      <c r="L16" s="15">
        <f t="shared" si="2"/>
        <v>-0.27210884353741499</v>
      </c>
      <c r="M16" s="15">
        <f t="shared" si="2"/>
        <v>7.1428571428571425E-2</v>
      </c>
      <c r="N16" s="15">
        <f t="shared" si="2"/>
        <v>-7.43801652892562E-2</v>
      </c>
    </row>
    <row r="17" spans="2:14" ht="20.100000000000001" customHeight="1" thickBot="1" x14ac:dyDescent="0.25">
      <c r="B17" s="6" t="s">
        <v>8</v>
      </c>
      <c r="C17" s="12">
        <f t="shared" si="0"/>
        <v>764</v>
      </c>
      <c r="D17" s="24">
        <v>415</v>
      </c>
      <c r="E17" s="24">
        <v>349</v>
      </c>
      <c r="F17" s="24">
        <v>424</v>
      </c>
      <c r="G17" s="12">
        <f t="shared" si="1"/>
        <v>660</v>
      </c>
      <c r="H17" s="24">
        <v>380</v>
      </c>
      <c r="I17" s="24">
        <v>280</v>
      </c>
      <c r="J17" s="24">
        <v>403</v>
      </c>
      <c r="K17" s="15">
        <f t="shared" si="2"/>
        <v>-0.13612565445026178</v>
      </c>
      <c r="L17" s="15">
        <f t="shared" si="2"/>
        <v>-8.4337349397590355E-2</v>
      </c>
      <c r="M17" s="15">
        <f t="shared" si="2"/>
        <v>-0.19770773638968481</v>
      </c>
      <c r="N17" s="15">
        <f t="shared" si="2"/>
        <v>-4.9528301886792456E-2</v>
      </c>
    </row>
    <row r="18" spans="2:14" ht="20.100000000000001" customHeight="1" thickBot="1" x14ac:dyDescent="0.25">
      <c r="B18" s="6" t="s">
        <v>9</v>
      </c>
      <c r="C18" s="12">
        <f t="shared" si="0"/>
        <v>688</v>
      </c>
      <c r="D18" s="24">
        <v>284</v>
      </c>
      <c r="E18" s="24">
        <v>404</v>
      </c>
      <c r="F18" s="24">
        <v>442</v>
      </c>
      <c r="G18" s="12">
        <f t="shared" si="1"/>
        <v>586</v>
      </c>
      <c r="H18" s="24">
        <v>254</v>
      </c>
      <c r="I18" s="24">
        <v>332</v>
      </c>
      <c r="J18" s="24">
        <v>464</v>
      </c>
      <c r="K18" s="15">
        <f t="shared" si="2"/>
        <v>-0.14825581395348839</v>
      </c>
      <c r="L18" s="15">
        <f t="shared" si="2"/>
        <v>-0.10563380281690141</v>
      </c>
      <c r="M18" s="15">
        <f t="shared" si="2"/>
        <v>-0.17821782178217821</v>
      </c>
      <c r="N18" s="15">
        <f t="shared" si="2"/>
        <v>4.9773755656108594E-2</v>
      </c>
    </row>
    <row r="19" spans="2:14" ht="20.100000000000001" customHeight="1" thickBot="1" x14ac:dyDescent="0.25">
      <c r="B19" s="6" t="s">
        <v>10</v>
      </c>
      <c r="C19" s="12">
        <f t="shared" si="0"/>
        <v>2266</v>
      </c>
      <c r="D19" s="24">
        <v>1174</v>
      </c>
      <c r="E19" s="24">
        <v>1092</v>
      </c>
      <c r="F19" s="24">
        <v>2457</v>
      </c>
      <c r="G19" s="12">
        <f t="shared" si="1"/>
        <v>2414</v>
      </c>
      <c r="H19" s="24">
        <v>1252</v>
      </c>
      <c r="I19" s="24">
        <v>1162</v>
      </c>
      <c r="J19" s="24">
        <v>2718</v>
      </c>
      <c r="K19" s="15">
        <f t="shared" si="2"/>
        <v>6.5313327449249781E-2</v>
      </c>
      <c r="L19" s="15">
        <f t="shared" si="2"/>
        <v>6.6439522998296419E-2</v>
      </c>
      <c r="M19" s="15">
        <f t="shared" si="2"/>
        <v>6.4102564102564097E-2</v>
      </c>
      <c r="N19" s="15">
        <f t="shared" si="2"/>
        <v>0.10622710622710622</v>
      </c>
    </row>
    <row r="20" spans="2:14" ht="20.100000000000001" customHeight="1" thickBot="1" x14ac:dyDescent="0.25">
      <c r="B20" s="6" t="s">
        <v>11</v>
      </c>
      <c r="C20" s="12">
        <f t="shared" si="0"/>
        <v>2157</v>
      </c>
      <c r="D20" s="24">
        <v>1299</v>
      </c>
      <c r="E20" s="24">
        <v>858</v>
      </c>
      <c r="F20" s="24">
        <v>1177</v>
      </c>
      <c r="G20" s="12">
        <f t="shared" si="1"/>
        <v>2242</v>
      </c>
      <c r="H20" s="24">
        <v>1368</v>
      </c>
      <c r="I20" s="24">
        <v>874</v>
      </c>
      <c r="J20" s="24">
        <v>1478</v>
      </c>
      <c r="K20" s="15">
        <f t="shared" si="2"/>
        <v>3.9406583217431616E-2</v>
      </c>
      <c r="L20" s="15">
        <f t="shared" si="2"/>
        <v>5.3117782909930716E-2</v>
      </c>
      <c r="M20" s="15">
        <f t="shared" si="2"/>
        <v>1.8648018648018648E-2</v>
      </c>
      <c r="N20" s="15">
        <f t="shared" si="2"/>
        <v>0.25573491928632114</v>
      </c>
    </row>
    <row r="21" spans="2:14" ht="20.100000000000001" customHeight="1" thickBot="1" x14ac:dyDescent="0.25">
      <c r="B21" s="6" t="s">
        <v>12</v>
      </c>
      <c r="C21" s="12">
        <f t="shared" si="0"/>
        <v>306</v>
      </c>
      <c r="D21" s="24">
        <v>230</v>
      </c>
      <c r="E21" s="24">
        <v>76</v>
      </c>
      <c r="F21" s="24">
        <v>93</v>
      </c>
      <c r="G21" s="12">
        <f t="shared" si="1"/>
        <v>352</v>
      </c>
      <c r="H21" s="24">
        <v>272</v>
      </c>
      <c r="I21" s="24">
        <v>80</v>
      </c>
      <c r="J21" s="24">
        <v>74</v>
      </c>
      <c r="K21" s="15">
        <f t="shared" si="2"/>
        <v>0.15032679738562091</v>
      </c>
      <c r="L21" s="15">
        <f t="shared" si="2"/>
        <v>0.18260869565217391</v>
      </c>
      <c r="M21" s="15">
        <f t="shared" si="2"/>
        <v>5.2631578947368418E-2</v>
      </c>
      <c r="N21" s="15">
        <f t="shared" si="2"/>
        <v>-0.20430107526881722</v>
      </c>
    </row>
    <row r="22" spans="2:14" ht="20.100000000000001" customHeight="1" thickBot="1" x14ac:dyDescent="0.25">
      <c r="B22" s="6" t="s">
        <v>13</v>
      </c>
      <c r="C22" s="12">
        <f t="shared" si="0"/>
        <v>832</v>
      </c>
      <c r="D22" s="24">
        <v>443</v>
      </c>
      <c r="E22" s="24">
        <v>389</v>
      </c>
      <c r="F22" s="24">
        <v>322</v>
      </c>
      <c r="G22" s="12">
        <f t="shared" si="1"/>
        <v>886</v>
      </c>
      <c r="H22" s="24">
        <v>496</v>
      </c>
      <c r="I22" s="24">
        <v>390</v>
      </c>
      <c r="J22" s="24">
        <v>367</v>
      </c>
      <c r="K22" s="15">
        <f t="shared" si="2"/>
        <v>6.4903846153846159E-2</v>
      </c>
      <c r="L22" s="15">
        <f t="shared" si="2"/>
        <v>0.11963882618510158</v>
      </c>
      <c r="M22" s="15">
        <f t="shared" si="2"/>
        <v>2.5706940874035988E-3</v>
      </c>
      <c r="N22" s="15">
        <f t="shared" si="2"/>
        <v>0.13975155279503104</v>
      </c>
    </row>
    <row r="23" spans="2:14" ht="20.100000000000001" customHeight="1" thickBot="1" x14ac:dyDescent="0.25">
      <c r="B23" s="6" t="s">
        <v>14</v>
      </c>
      <c r="C23" s="12">
        <f t="shared" si="0"/>
        <v>2385</v>
      </c>
      <c r="D23" s="24">
        <v>1175</v>
      </c>
      <c r="E23" s="24">
        <v>1210</v>
      </c>
      <c r="F23" s="24">
        <v>1972</v>
      </c>
      <c r="G23" s="12">
        <f t="shared" si="1"/>
        <v>2716</v>
      </c>
      <c r="H23" s="24">
        <v>1467</v>
      </c>
      <c r="I23" s="24">
        <v>1249</v>
      </c>
      <c r="J23" s="24">
        <v>2154</v>
      </c>
      <c r="K23" s="15">
        <f t="shared" si="2"/>
        <v>0.13878406708595387</v>
      </c>
      <c r="L23" s="15">
        <f t="shared" si="2"/>
        <v>0.24851063829787234</v>
      </c>
      <c r="M23" s="15">
        <f t="shared" si="2"/>
        <v>3.2231404958677684E-2</v>
      </c>
      <c r="N23" s="15">
        <f t="shared" si="2"/>
        <v>9.2292089249492906E-2</v>
      </c>
    </row>
    <row r="24" spans="2:14" ht="20.100000000000001" customHeight="1" thickBot="1" x14ac:dyDescent="0.25">
      <c r="B24" s="6" t="s">
        <v>15</v>
      </c>
      <c r="C24" s="12">
        <f t="shared" si="0"/>
        <v>448</v>
      </c>
      <c r="D24" s="24">
        <v>299</v>
      </c>
      <c r="E24" s="24">
        <v>149</v>
      </c>
      <c r="F24" s="24">
        <v>361</v>
      </c>
      <c r="G24" s="12">
        <f t="shared" si="1"/>
        <v>444</v>
      </c>
      <c r="H24" s="24">
        <v>311</v>
      </c>
      <c r="I24" s="24">
        <v>133</v>
      </c>
      <c r="J24" s="24">
        <v>294</v>
      </c>
      <c r="K24" s="15">
        <f t="shared" si="2"/>
        <v>-8.9285714285714281E-3</v>
      </c>
      <c r="L24" s="15">
        <f t="shared" si="2"/>
        <v>4.0133779264214048E-2</v>
      </c>
      <c r="M24" s="15">
        <f t="shared" si="2"/>
        <v>-0.10738255033557047</v>
      </c>
      <c r="N24" s="15">
        <f t="shared" si="2"/>
        <v>-0.18559556786703602</v>
      </c>
    </row>
    <row r="25" spans="2:14" ht="20.100000000000001" customHeight="1" thickBot="1" x14ac:dyDescent="0.25">
      <c r="B25" s="6" t="s">
        <v>16</v>
      </c>
      <c r="C25" s="12">
        <f t="shared" si="0"/>
        <v>282</v>
      </c>
      <c r="D25" s="24">
        <v>180</v>
      </c>
      <c r="E25" s="24">
        <v>102</v>
      </c>
      <c r="F25" s="24">
        <v>81</v>
      </c>
      <c r="G25" s="12">
        <f t="shared" si="1"/>
        <v>285</v>
      </c>
      <c r="H25" s="24">
        <v>185</v>
      </c>
      <c r="I25" s="24">
        <v>100</v>
      </c>
      <c r="J25" s="24">
        <v>66</v>
      </c>
      <c r="K25" s="15">
        <f t="shared" si="2"/>
        <v>1.0638297872340425E-2</v>
      </c>
      <c r="L25" s="15">
        <f t="shared" si="2"/>
        <v>2.7777777777777776E-2</v>
      </c>
      <c r="M25" s="15">
        <f t="shared" si="2"/>
        <v>-1.9607843137254902E-2</v>
      </c>
      <c r="N25" s="15">
        <f t="shared" si="2"/>
        <v>-0.18518518518518517</v>
      </c>
    </row>
    <row r="26" spans="2:14" ht="20.100000000000001" customHeight="1" thickBot="1" x14ac:dyDescent="0.25">
      <c r="B26" s="7" t="s">
        <v>17</v>
      </c>
      <c r="C26" s="12">
        <f t="shared" si="0"/>
        <v>729</v>
      </c>
      <c r="D26" s="24">
        <v>409</v>
      </c>
      <c r="E26" s="24">
        <v>320</v>
      </c>
      <c r="F26" s="24">
        <v>399</v>
      </c>
      <c r="G26" s="12">
        <f t="shared" si="1"/>
        <v>833</v>
      </c>
      <c r="H26" s="24">
        <v>496</v>
      </c>
      <c r="I26" s="24">
        <v>337</v>
      </c>
      <c r="J26" s="24">
        <v>319</v>
      </c>
      <c r="K26" s="15">
        <f t="shared" si="2"/>
        <v>0.14266117969821673</v>
      </c>
      <c r="L26" s="15">
        <f t="shared" si="2"/>
        <v>0.21271393643031786</v>
      </c>
      <c r="M26" s="15">
        <f t="shared" si="2"/>
        <v>5.3124999999999999E-2</v>
      </c>
      <c r="N26" s="15">
        <f t="shared" si="2"/>
        <v>-0.20050125313283207</v>
      </c>
    </row>
    <row r="27" spans="2:14" ht="20.100000000000001" customHeight="1" thickBot="1" x14ac:dyDescent="0.25">
      <c r="B27" s="8" t="s">
        <v>18</v>
      </c>
      <c r="C27" s="12">
        <f t="shared" si="0"/>
        <v>102</v>
      </c>
      <c r="D27" s="24">
        <v>64</v>
      </c>
      <c r="E27" s="24">
        <v>38</v>
      </c>
      <c r="F27" s="24">
        <v>44</v>
      </c>
      <c r="G27" s="12">
        <f t="shared" si="1"/>
        <v>81</v>
      </c>
      <c r="H27" s="24">
        <v>59</v>
      </c>
      <c r="I27" s="24">
        <v>22</v>
      </c>
      <c r="J27" s="24">
        <v>54</v>
      </c>
      <c r="K27" s="15">
        <f t="shared" si="2"/>
        <v>-0.20588235294117646</v>
      </c>
      <c r="L27" s="15">
        <f t="shared" si="2"/>
        <v>-7.8125E-2</v>
      </c>
      <c r="M27" s="15">
        <f t="shared" si="2"/>
        <v>-0.42105263157894735</v>
      </c>
      <c r="N27" s="15">
        <f t="shared" si="2"/>
        <v>0.22727272727272727</v>
      </c>
    </row>
    <row r="28" spans="2:14" ht="20.100000000000001" customHeight="1" thickBot="1" x14ac:dyDescent="0.25">
      <c r="B28" s="9" t="s">
        <v>19</v>
      </c>
      <c r="C28" s="13">
        <f>SUM(C11:C27)</f>
        <v>16586</v>
      </c>
      <c r="D28" s="13">
        <f t="shared" ref="D28:F28" si="3">SUM(D11:D27)</f>
        <v>9214</v>
      </c>
      <c r="E28" s="13">
        <f t="shared" si="3"/>
        <v>7372</v>
      </c>
      <c r="F28" s="13">
        <f t="shared" si="3"/>
        <v>12441</v>
      </c>
      <c r="G28" s="13">
        <f>SUM(G11:G27)</f>
        <v>17248</v>
      </c>
      <c r="H28" s="13">
        <f>SUM(H11:H27)</f>
        <v>9930</v>
      </c>
      <c r="I28" s="13">
        <f t="shared" ref="I28:J28" si="4">SUM(I11:I27)</f>
        <v>7318</v>
      </c>
      <c r="J28" s="13">
        <f t="shared" si="4"/>
        <v>12574</v>
      </c>
      <c r="K28" s="16">
        <f t="shared" si="2"/>
        <v>3.9913179790184494E-2</v>
      </c>
      <c r="L28" s="16">
        <f t="shared" si="2"/>
        <v>7.7707835901888428E-2</v>
      </c>
      <c r="M28" s="16">
        <f t="shared" si="2"/>
        <v>-7.3250135648399353E-3</v>
      </c>
      <c r="N28" s="16">
        <f t="shared" si="2"/>
        <v>1.0690458966321035E-2</v>
      </c>
    </row>
    <row r="29" spans="2:14" x14ac:dyDescent="0.2">
      <c r="D29" s="23"/>
      <c r="E29" s="23"/>
      <c r="F29" s="2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N51"/>
  <sheetViews>
    <sheetView topLeftCell="A10"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8" width="14.25" customWidth="1"/>
    <col min="9" max="9" width="15.625" customWidth="1"/>
    <col min="10" max="10" width="11.375" bestFit="1" customWidth="1"/>
    <col min="11" max="11" width="13.125" bestFit="1" customWidth="1"/>
    <col min="12" max="12" width="15.625" customWidth="1"/>
    <col min="13" max="13" width="11.375" bestFit="1" customWidth="1"/>
    <col min="14" max="14" width="13.12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34" t="s">
        <v>112</v>
      </c>
      <c r="D9" s="35"/>
      <c r="E9" s="35"/>
      <c r="F9" s="34" t="s">
        <v>113</v>
      </c>
      <c r="G9" s="35"/>
      <c r="H9" s="35"/>
      <c r="I9" s="34" t="s">
        <v>114</v>
      </c>
      <c r="J9" s="35"/>
      <c r="K9" s="35"/>
      <c r="L9" s="34" t="s">
        <v>115</v>
      </c>
      <c r="M9" s="35"/>
      <c r="N9" s="35"/>
    </row>
    <row r="10" spans="2:14" ht="44.25" customHeight="1" thickBot="1" x14ac:dyDescent="0.25"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63</v>
      </c>
      <c r="H10" s="11" t="s">
        <v>64</v>
      </c>
      <c r="I10" s="11" t="s">
        <v>62</v>
      </c>
      <c r="J10" s="11" t="s">
        <v>63</v>
      </c>
      <c r="K10" s="11" t="s">
        <v>64</v>
      </c>
      <c r="L10" s="11" t="s">
        <v>65</v>
      </c>
      <c r="M10" s="11" t="s">
        <v>63</v>
      </c>
      <c r="N10" s="11" t="s">
        <v>64</v>
      </c>
    </row>
    <row r="11" spans="2:14" ht="20.100000000000001" customHeight="1" thickBot="1" x14ac:dyDescent="0.25">
      <c r="B11" s="5" t="s">
        <v>2</v>
      </c>
      <c r="C11" s="25">
        <v>48</v>
      </c>
      <c r="D11" s="25">
        <v>44</v>
      </c>
      <c r="E11" s="25">
        <v>4</v>
      </c>
      <c r="F11" s="25">
        <v>9</v>
      </c>
      <c r="G11" s="25">
        <v>8</v>
      </c>
      <c r="H11" s="25">
        <v>1</v>
      </c>
      <c r="I11" s="25">
        <v>58</v>
      </c>
      <c r="J11" s="25">
        <v>52</v>
      </c>
      <c r="K11" s="25">
        <v>6</v>
      </c>
      <c r="L11" s="25">
        <v>6</v>
      </c>
      <c r="M11" s="25">
        <v>5</v>
      </c>
      <c r="N11" s="25">
        <v>1</v>
      </c>
    </row>
    <row r="12" spans="2:14" ht="20.100000000000001" customHeight="1" thickBot="1" x14ac:dyDescent="0.25">
      <c r="B12" s="6" t="s">
        <v>3</v>
      </c>
      <c r="C12" s="25">
        <v>8</v>
      </c>
      <c r="D12" s="25">
        <v>5</v>
      </c>
      <c r="E12" s="25">
        <v>3</v>
      </c>
      <c r="F12" s="25">
        <v>0</v>
      </c>
      <c r="G12" s="25">
        <v>0</v>
      </c>
      <c r="H12" s="25">
        <v>0</v>
      </c>
      <c r="I12" s="25">
        <v>11</v>
      </c>
      <c r="J12" s="25">
        <v>5</v>
      </c>
      <c r="K12" s="25">
        <v>6</v>
      </c>
      <c r="L12" s="25">
        <v>0</v>
      </c>
      <c r="M12" s="25">
        <v>0</v>
      </c>
      <c r="N12" s="25">
        <v>0</v>
      </c>
    </row>
    <row r="13" spans="2:14" ht="20.100000000000001" customHeight="1" thickBot="1" x14ac:dyDescent="0.25">
      <c r="B13" s="6" t="s">
        <v>4</v>
      </c>
      <c r="C13" s="25">
        <v>9</v>
      </c>
      <c r="D13" s="25">
        <v>8</v>
      </c>
      <c r="E13" s="25">
        <v>1</v>
      </c>
      <c r="F13" s="25">
        <v>1</v>
      </c>
      <c r="G13" s="25">
        <v>1</v>
      </c>
      <c r="H13" s="25">
        <v>0</v>
      </c>
      <c r="I13" s="25">
        <v>2</v>
      </c>
      <c r="J13" s="25">
        <v>2</v>
      </c>
      <c r="K13" s="25">
        <v>0</v>
      </c>
      <c r="L13" s="25">
        <v>0</v>
      </c>
      <c r="M13" s="25">
        <v>0</v>
      </c>
      <c r="N13" s="25">
        <v>0</v>
      </c>
    </row>
    <row r="14" spans="2:14" ht="20.100000000000001" customHeight="1" thickBot="1" x14ac:dyDescent="0.25">
      <c r="B14" s="6" t="s">
        <v>5</v>
      </c>
      <c r="C14" s="25">
        <v>16</v>
      </c>
      <c r="D14" s="25">
        <v>11</v>
      </c>
      <c r="E14" s="25">
        <v>5</v>
      </c>
      <c r="F14" s="25">
        <v>0</v>
      </c>
      <c r="G14" s="25">
        <v>0</v>
      </c>
      <c r="H14" s="25">
        <v>0</v>
      </c>
      <c r="I14" s="25">
        <v>13</v>
      </c>
      <c r="J14" s="25">
        <v>9</v>
      </c>
      <c r="K14" s="25">
        <v>4</v>
      </c>
      <c r="L14" s="25">
        <v>0</v>
      </c>
      <c r="M14" s="25">
        <v>0</v>
      </c>
      <c r="N14" s="25">
        <v>0</v>
      </c>
    </row>
    <row r="15" spans="2:14" ht="20.100000000000001" customHeight="1" thickBot="1" x14ac:dyDescent="0.25">
      <c r="B15" s="6" t="s">
        <v>6</v>
      </c>
      <c r="C15" s="25">
        <v>24</v>
      </c>
      <c r="D15" s="25">
        <v>21</v>
      </c>
      <c r="E15" s="25">
        <v>3</v>
      </c>
      <c r="F15" s="25">
        <v>0</v>
      </c>
      <c r="G15" s="25">
        <v>0</v>
      </c>
      <c r="H15" s="25">
        <v>0</v>
      </c>
      <c r="I15" s="25">
        <v>44</v>
      </c>
      <c r="J15" s="25">
        <v>41</v>
      </c>
      <c r="K15" s="25">
        <v>3</v>
      </c>
      <c r="L15" s="25">
        <v>2</v>
      </c>
      <c r="M15" s="25">
        <v>2</v>
      </c>
      <c r="N15" s="25">
        <v>0</v>
      </c>
    </row>
    <row r="16" spans="2:14" ht="20.100000000000001" customHeight="1" thickBot="1" x14ac:dyDescent="0.25">
      <c r="B16" s="6" t="s">
        <v>7</v>
      </c>
      <c r="C16" s="25">
        <v>4</v>
      </c>
      <c r="D16" s="25">
        <v>4</v>
      </c>
      <c r="E16" s="25">
        <v>0</v>
      </c>
      <c r="F16" s="25">
        <v>0</v>
      </c>
      <c r="G16" s="25">
        <v>0</v>
      </c>
      <c r="H16" s="25">
        <v>0</v>
      </c>
      <c r="I16" s="25">
        <v>5</v>
      </c>
      <c r="J16" s="25">
        <v>3</v>
      </c>
      <c r="K16" s="25">
        <v>2</v>
      </c>
      <c r="L16" s="25">
        <v>0</v>
      </c>
      <c r="M16" s="25">
        <v>0</v>
      </c>
      <c r="N16" s="25">
        <v>0</v>
      </c>
    </row>
    <row r="17" spans="2:14" ht="20.100000000000001" customHeight="1" thickBot="1" x14ac:dyDescent="0.25">
      <c r="B17" s="6" t="s">
        <v>8</v>
      </c>
      <c r="C17" s="25">
        <v>3</v>
      </c>
      <c r="D17" s="25">
        <v>2</v>
      </c>
      <c r="E17" s="25">
        <v>1</v>
      </c>
      <c r="F17" s="25">
        <v>1</v>
      </c>
      <c r="G17" s="25">
        <v>0</v>
      </c>
      <c r="H17" s="25">
        <v>1</v>
      </c>
      <c r="I17" s="25">
        <v>16</v>
      </c>
      <c r="J17" s="25">
        <v>15</v>
      </c>
      <c r="K17" s="25">
        <v>1</v>
      </c>
      <c r="L17" s="25">
        <v>0</v>
      </c>
      <c r="M17" s="25">
        <v>0</v>
      </c>
      <c r="N17" s="25">
        <v>0</v>
      </c>
    </row>
    <row r="18" spans="2:14" ht="20.100000000000001" customHeight="1" thickBot="1" x14ac:dyDescent="0.25">
      <c r="B18" s="6" t="s">
        <v>9</v>
      </c>
      <c r="C18" s="25">
        <v>11</v>
      </c>
      <c r="D18" s="25">
        <v>10</v>
      </c>
      <c r="E18" s="25">
        <v>1</v>
      </c>
      <c r="F18" s="25">
        <v>2</v>
      </c>
      <c r="G18" s="25">
        <v>2</v>
      </c>
      <c r="H18" s="25">
        <v>0</v>
      </c>
      <c r="I18" s="25">
        <v>8</v>
      </c>
      <c r="J18" s="25">
        <v>5</v>
      </c>
      <c r="K18" s="25">
        <v>3</v>
      </c>
      <c r="L18" s="25">
        <v>0</v>
      </c>
      <c r="M18" s="25">
        <v>0</v>
      </c>
      <c r="N18" s="25">
        <v>0</v>
      </c>
    </row>
    <row r="19" spans="2:14" ht="20.100000000000001" customHeight="1" thickBot="1" x14ac:dyDescent="0.25">
      <c r="B19" s="6" t="s">
        <v>10</v>
      </c>
      <c r="C19" s="25">
        <v>18</v>
      </c>
      <c r="D19" s="25">
        <v>10</v>
      </c>
      <c r="E19" s="25">
        <v>8</v>
      </c>
      <c r="F19" s="25">
        <v>0</v>
      </c>
      <c r="G19" s="25">
        <v>0</v>
      </c>
      <c r="H19" s="25">
        <v>0</v>
      </c>
      <c r="I19" s="25">
        <v>30</v>
      </c>
      <c r="J19" s="25">
        <v>24</v>
      </c>
      <c r="K19" s="25">
        <v>6</v>
      </c>
      <c r="L19" s="25">
        <v>4</v>
      </c>
      <c r="M19" s="25">
        <v>3</v>
      </c>
      <c r="N19" s="25">
        <v>1</v>
      </c>
    </row>
    <row r="20" spans="2:14" ht="20.100000000000001" customHeight="1" thickBot="1" x14ac:dyDescent="0.25">
      <c r="B20" s="6" t="s">
        <v>11</v>
      </c>
      <c r="C20" s="25">
        <v>28</v>
      </c>
      <c r="D20" s="25">
        <v>26</v>
      </c>
      <c r="E20" s="25">
        <v>2</v>
      </c>
      <c r="F20" s="25">
        <v>1</v>
      </c>
      <c r="G20" s="25">
        <v>1</v>
      </c>
      <c r="H20" s="25">
        <v>0</v>
      </c>
      <c r="I20" s="25">
        <v>37</v>
      </c>
      <c r="J20" s="25">
        <v>34</v>
      </c>
      <c r="K20" s="25">
        <v>3</v>
      </c>
      <c r="L20" s="25">
        <v>0</v>
      </c>
      <c r="M20" s="25">
        <v>0</v>
      </c>
      <c r="N20" s="25">
        <v>0</v>
      </c>
    </row>
    <row r="21" spans="2:14" ht="20.100000000000001" customHeight="1" thickBot="1" x14ac:dyDescent="0.25">
      <c r="B21" s="6" t="s">
        <v>12</v>
      </c>
      <c r="C21" s="25">
        <v>5</v>
      </c>
      <c r="D21" s="25">
        <v>4</v>
      </c>
      <c r="E21" s="25">
        <v>1</v>
      </c>
      <c r="F21" s="25">
        <v>1</v>
      </c>
      <c r="G21" s="25">
        <v>1</v>
      </c>
      <c r="H21" s="25">
        <v>0</v>
      </c>
      <c r="I21" s="25">
        <v>6</v>
      </c>
      <c r="J21" s="25">
        <v>6</v>
      </c>
      <c r="K21" s="25">
        <v>0</v>
      </c>
      <c r="L21" s="25">
        <v>1</v>
      </c>
      <c r="M21" s="25">
        <v>1</v>
      </c>
      <c r="N21" s="25">
        <v>0</v>
      </c>
    </row>
    <row r="22" spans="2:14" ht="20.100000000000001" customHeight="1" thickBot="1" x14ac:dyDescent="0.25">
      <c r="B22" s="6" t="s">
        <v>13</v>
      </c>
      <c r="C22" s="25">
        <v>6</v>
      </c>
      <c r="D22" s="25">
        <v>6</v>
      </c>
      <c r="E22" s="25">
        <v>0</v>
      </c>
      <c r="F22" s="25">
        <v>0</v>
      </c>
      <c r="G22" s="25">
        <v>0</v>
      </c>
      <c r="H22" s="25">
        <v>0</v>
      </c>
      <c r="I22" s="25">
        <v>11</v>
      </c>
      <c r="J22" s="25">
        <v>8</v>
      </c>
      <c r="K22" s="25">
        <v>3</v>
      </c>
      <c r="L22" s="25">
        <v>0</v>
      </c>
      <c r="M22" s="25">
        <v>0</v>
      </c>
      <c r="N22" s="25">
        <v>0</v>
      </c>
    </row>
    <row r="23" spans="2:14" ht="20.100000000000001" customHeight="1" thickBot="1" x14ac:dyDescent="0.25">
      <c r="B23" s="6" t="s">
        <v>14</v>
      </c>
      <c r="C23" s="25">
        <v>17</v>
      </c>
      <c r="D23" s="25">
        <v>13</v>
      </c>
      <c r="E23" s="25">
        <v>4</v>
      </c>
      <c r="F23" s="25">
        <v>2</v>
      </c>
      <c r="G23" s="25">
        <v>1</v>
      </c>
      <c r="H23" s="25">
        <v>1</v>
      </c>
      <c r="I23" s="25">
        <v>17</v>
      </c>
      <c r="J23" s="25">
        <v>15</v>
      </c>
      <c r="K23" s="25">
        <v>2</v>
      </c>
      <c r="L23" s="25">
        <v>3</v>
      </c>
      <c r="M23" s="25">
        <v>3</v>
      </c>
      <c r="N23" s="25">
        <v>0</v>
      </c>
    </row>
    <row r="24" spans="2:14" ht="20.100000000000001" customHeight="1" thickBot="1" x14ac:dyDescent="0.25">
      <c r="B24" s="6" t="s">
        <v>15</v>
      </c>
      <c r="C24" s="25">
        <v>18</v>
      </c>
      <c r="D24" s="25">
        <v>16</v>
      </c>
      <c r="E24" s="25">
        <v>2</v>
      </c>
      <c r="F24" s="25">
        <v>0</v>
      </c>
      <c r="G24" s="25">
        <v>0</v>
      </c>
      <c r="H24" s="25">
        <v>0</v>
      </c>
      <c r="I24" s="25">
        <v>14</v>
      </c>
      <c r="J24" s="25">
        <v>12</v>
      </c>
      <c r="K24" s="25">
        <v>2</v>
      </c>
      <c r="L24" s="25">
        <v>0</v>
      </c>
      <c r="M24" s="25">
        <v>0</v>
      </c>
      <c r="N24" s="25">
        <v>0</v>
      </c>
    </row>
    <row r="25" spans="2:14" ht="20.100000000000001" customHeight="1" thickBot="1" x14ac:dyDescent="0.25">
      <c r="B25" s="6" t="s">
        <v>16</v>
      </c>
      <c r="C25" s="25">
        <v>1</v>
      </c>
      <c r="D25" s="25">
        <v>1</v>
      </c>
      <c r="E25" s="25">
        <v>0</v>
      </c>
      <c r="F25" s="25">
        <v>0</v>
      </c>
      <c r="G25" s="25">
        <v>0</v>
      </c>
      <c r="H25" s="25">
        <v>0</v>
      </c>
      <c r="I25" s="25">
        <v>6</v>
      </c>
      <c r="J25" s="25">
        <v>3</v>
      </c>
      <c r="K25" s="25">
        <v>3</v>
      </c>
      <c r="L25" s="25">
        <v>0</v>
      </c>
      <c r="M25" s="25">
        <v>0</v>
      </c>
      <c r="N25" s="25">
        <v>0</v>
      </c>
    </row>
    <row r="26" spans="2:14" ht="20.100000000000001" customHeight="1" thickBot="1" x14ac:dyDescent="0.25">
      <c r="B26" s="7" t="s">
        <v>17</v>
      </c>
      <c r="C26" s="25">
        <v>9</v>
      </c>
      <c r="D26" s="25">
        <v>7</v>
      </c>
      <c r="E26" s="25">
        <v>2</v>
      </c>
      <c r="F26" s="25">
        <v>1</v>
      </c>
      <c r="G26" s="25">
        <v>1</v>
      </c>
      <c r="H26" s="25">
        <v>0</v>
      </c>
      <c r="I26" s="25">
        <v>13</v>
      </c>
      <c r="J26" s="25">
        <v>12</v>
      </c>
      <c r="K26" s="25">
        <v>1</v>
      </c>
      <c r="L26" s="25">
        <v>4</v>
      </c>
      <c r="M26" s="25">
        <v>3</v>
      </c>
      <c r="N26" s="25">
        <v>1</v>
      </c>
    </row>
    <row r="27" spans="2:14" ht="20.100000000000001" customHeight="1" thickBot="1" x14ac:dyDescent="0.25">
      <c r="B27" s="8" t="s">
        <v>18</v>
      </c>
      <c r="C27" s="25">
        <v>5</v>
      </c>
      <c r="D27" s="25">
        <v>2</v>
      </c>
      <c r="E27" s="25">
        <v>3</v>
      </c>
      <c r="F27" s="25">
        <v>1</v>
      </c>
      <c r="G27" s="25">
        <v>1</v>
      </c>
      <c r="H27" s="25">
        <v>0</v>
      </c>
      <c r="I27" s="25">
        <v>1</v>
      </c>
      <c r="J27" s="25">
        <v>1</v>
      </c>
      <c r="K27" s="25">
        <v>0</v>
      </c>
      <c r="L27" s="25">
        <v>0</v>
      </c>
      <c r="M27" s="25">
        <v>0</v>
      </c>
      <c r="N27" s="25">
        <v>0</v>
      </c>
    </row>
    <row r="28" spans="2:14" ht="20.100000000000001" customHeight="1" thickBot="1" x14ac:dyDescent="0.25">
      <c r="B28" s="9" t="s">
        <v>19</v>
      </c>
      <c r="C28" s="13">
        <f>SUM(C11:C27)</f>
        <v>230</v>
      </c>
      <c r="D28" s="13">
        <f t="shared" ref="D28:N28" si="0">SUM(D11:D27)</f>
        <v>190</v>
      </c>
      <c r="E28" s="13">
        <f t="shared" si="0"/>
        <v>40</v>
      </c>
      <c r="F28" s="13">
        <f t="shared" si="0"/>
        <v>19</v>
      </c>
      <c r="G28" s="13">
        <f t="shared" si="0"/>
        <v>16</v>
      </c>
      <c r="H28" s="13">
        <f t="shared" si="0"/>
        <v>3</v>
      </c>
      <c r="I28" s="13">
        <f t="shared" si="0"/>
        <v>292</v>
      </c>
      <c r="J28" s="13">
        <f t="shared" si="0"/>
        <v>247</v>
      </c>
      <c r="K28" s="13">
        <f t="shared" si="0"/>
        <v>45</v>
      </c>
      <c r="L28" s="13">
        <f>SUM(L11:L27)</f>
        <v>20</v>
      </c>
      <c r="M28" s="13">
        <f t="shared" si="0"/>
        <v>17</v>
      </c>
      <c r="N28" s="13">
        <f t="shared" si="0"/>
        <v>3</v>
      </c>
    </row>
    <row r="29" spans="2:14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2" spans="2:14" ht="62.25" customHeight="1" thickBot="1" x14ac:dyDescent="0.25">
      <c r="C32" s="34" t="s">
        <v>116</v>
      </c>
      <c r="D32" s="35"/>
      <c r="E32" s="35"/>
      <c r="F32" s="34" t="s">
        <v>117</v>
      </c>
      <c r="G32" s="35"/>
      <c r="H32" s="35"/>
    </row>
    <row r="33" spans="2:8" ht="44.25" customHeight="1" thickBot="1" x14ac:dyDescent="0.25">
      <c r="C33" s="11" t="s">
        <v>65</v>
      </c>
      <c r="D33" s="11" t="s">
        <v>63</v>
      </c>
      <c r="E33" s="11" t="s">
        <v>64</v>
      </c>
      <c r="F33" s="11" t="s">
        <v>65</v>
      </c>
      <c r="G33" s="11" t="s">
        <v>63</v>
      </c>
      <c r="H33" s="11" t="s">
        <v>64</v>
      </c>
    </row>
    <row r="34" spans="2:8" ht="20.100000000000001" customHeight="1" thickBot="1" x14ac:dyDescent="0.25">
      <c r="B34" s="5" t="s">
        <v>2</v>
      </c>
      <c r="C34" s="15">
        <f t="shared" ref="C34:H49" si="1">IF(C11=0,"-",IF(I11=0,"-",(I11-C11)/C11))</f>
        <v>0.20833333333333334</v>
      </c>
      <c r="D34" s="15">
        <f t="shared" si="1"/>
        <v>0.18181818181818182</v>
      </c>
      <c r="E34" s="15">
        <f t="shared" si="1"/>
        <v>0.5</v>
      </c>
      <c r="F34" s="15">
        <f t="shared" si="1"/>
        <v>-0.33333333333333331</v>
      </c>
      <c r="G34" s="15">
        <f t="shared" si="1"/>
        <v>-0.375</v>
      </c>
      <c r="H34" s="15">
        <f t="shared" si="1"/>
        <v>0</v>
      </c>
    </row>
    <row r="35" spans="2:8" ht="20.100000000000001" customHeight="1" thickBot="1" x14ac:dyDescent="0.25">
      <c r="B35" s="6" t="s">
        <v>3</v>
      </c>
      <c r="C35" s="15">
        <f t="shared" si="1"/>
        <v>0.375</v>
      </c>
      <c r="D35" s="15">
        <f t="shared" si="1"/>
        <v>0</v>
      </c>
      <c r="E35" s="15">
        <f t="shared" si="1"/>
        <v>1</v>
      </c>
      <c r="F35" s="15" t="str">
        <f t="shared" si="1"/>
        <v>-</v>
      </c>
      <c r="G35" s="15" t="str">
        <f t="shared" si="1"/>
        <v>-</v>
      </c>
      <c r="H35" s="15" t="str">
        <f t="shared" si="1"/>
        <v>-</v>
      </c>
    </row>
    <row r="36" spans="2:8" ht="20.100000000000001" customHeight="1" thickBot="1" x14ac:dyDescent="0.25">
      <c r="B36" s="6" t="s">
        <v>4</v>
      </c>
      <c r="C36" s="15">
        <f t="shared" si="1"/>
        <v>-0.77777777777777779</v>
      </c>
      <c r="D36" s="15">
        <f t="shared" si="1"/>
        <v>-0.75</v>
      </c>
      <c r="E36" s="15" t="str">
        <f t="shared" si="1"/>
        <v>-</v>
      </c>
      <c r="F36" s="15" t="str">
        <f t="shared" si="1"/>
        <v>-</v>
      </c>
      <c r="G36" s="15" t="str">
        <f t="shared" si="1"/>
        <v>-</v>
      </c>
      <c r="H36" s="15" t="str">
        <f t="shared" si="1"/>
        <v>-</v>
      </c>
    </row>
    <row r="37" spans="2:8" ht="20.100000000000001" customHeight="1" thickBot="1" x14ac:dyDescent="0.25">
      <c r="B37" s="6" t="s">
        <v>5</v>
      </c>
      <c r="C37" s="15">
        <f t="shared" si="1"/>
        <v>-0.1875</v>
      </c>
      <c r="D37" s="15">
        <f t="shared" si="1"/>
        <v>-0.18181818181818182</v>
      </c>
      <c r="E37" s="15">
        <f t="shared" si="1"/>
        <v>-0.2</v>
      </c>
      <c r="F37" s="15" t="str">
        <f t="shared" si="1"/>
        <v>-</v>
      </c>
      <c r="G37" s="15" t="str">
        <f t="shared" si="1"/>
        <v>-</v>
      </c>
      <c r="H37" s="15" t="str">
        <f t="shared" si="1"/>
        <v>-</v>
      </c>
    </row>
    <row r="38" spans="2:8" ht="20.100000000000001" customHeight="1" thickBot="1" x14ac:dyDescent="0.25">
      <c r="B38" s="6" t="s">
        <v>6</v>
      </c>
      <c r="C38" s="15">
        <f t="shared" si="1"/>
        <v>0.83333333333333337</v>
      </c>
      <c r="D38" s="15">
        <f t="shared" si="1"/>
        <v>0.95238095238095233</v>
      </c>
      <c r="E38" s="15">
        <f t="shared" si="1"/>
        <v>0</v>
      </c>
      <c r="F38" s="15" t="str">
        <f t="shared" si="1"/>
        <v>-</v>
      </c>
      <c r="G38" s="15" t="str">
        <f t="shared" si="1"/>
        <v>-</v>
      </c>
      <c r="H38" s="15" t="str">
        <f t="shared" si="1"/>
        <v>-</v>
      </c>
    </row>
    <row r="39" spans="2:8" ht="20.100000000000001" customHeight="1" thickBot="1" x14ac:dyDescent="0.25">
      <c r="B39" s="6" t="s">
        <v>7</v>
      </c>
      <c r="C39" s="15">
        <f t="shared" si="1"/>
        <v>0.25</v>
      </c>
      <c r="D39" s="15">
        <f t="shared" si="1"/>
        <v>-0.25</v>
      </c>
      <c r="E39" s="15" t="str">
        <f t="shared" si="1"/>
        <v>-</v>
      </c>
      <c r="F39" s="15" t="str">
        <f t="shared" si="1"/>
        <v>-</v>
      </c>
      <c r="G39" s="15" t="str">
        <f t="shared" si="1"/>
        <v>-</v>
      </c>
      <c r="H39" s="15" t="str">
        <f t="shared" si="1"/>
        <v>-</v>
      </c>
    </row>
    <row r="40" spans="2:8" ht="20.100000000000001" customHeight="1" thickBot="1" x14ac:dyDescent="0.25">
      <c r="B40" s="6" t="s">
        <v>8</v>
      </c>
      <c r="C40" s="15">
        <f t="shared" si="1"/>
        <v>4.333333333333333</v>
      </c>
      <c r="D40" s="15">
        <f t="shared" si="1"/>
        <v>6.5</v>
      </c>
      <c r="E40" s="15">
        <f t="shared" si="1"/>
        <v>0</v>
      </c>
      <c r="F40" s="15" t="str">
        <f t="shared" si="1"/>
        <v>-</v>
      </c>
      <c r="G40" s="15" t="str">
        <f t="shared" si="1"/>
        <v>-</v>
      </c>
      <c r="H40" s="15" t="str">
        <f t="shared" si="1"/>
        <v>-</v>
      </c>
    </row>
    <row r="41" spans="2:8" ht="20.100000000000001" customHeight="1" thickBot="1" x14ac:dyDescent="0.25">
      <c r="B41" s="6" t="s">
        <v>9</v>
      </c>
      <c r="C41" s="15">
        <f t="shared" si="1"/>
        <v>-0.27272727272727271</v>
      </c>
      <c r="D41" s="15">
        <f t="shared" si="1"/>
        <v>-0.5</v>
      </c>
      <c r="E41" s="15">
        <f t="shared" si="1"/>
        <v>2</v>
      </c>
      <c r="F41" s="15" t="str">
        <f t="shared" si="1"/>
        <v>-</v>
      </c>
      <c r="G41" s="15" t="str">
        <f t="shared" si="1"/>
        <v>-</v>
      </c>
      <c r="H41" s="15" t="str">
        <f t="shared" si="1"/>
        <v>-</v>
      </c>
    </row>
    <row r="42" spans="2:8" ht="20.100000000000001" customHeight="1" thickBot="1" x14ac:dyDescent="0.25">
      <c r="B42" s="6" t="s">
        <v>10</v>
      </c>
      <c r="C42" s="15">
        <f t="shared" si="1"/>
        <v>0.66666666666666663</v>
      </c>
      <c r="D42" s="15">
        <f t="shared" si="1"/>
        <v>1.4</v>
      </c>
      <c r="E42" s="15">
        <f t="shared" si="1"/>
        <v>-0.25</v>
      </c>
      <c r="F42" s="15" t="str">
        <f t="shared" si="1"/>
        <v>-</v>
      </c>
      <c r="G42" s="15" t="str">
        <f t="shared" si="1"/>
        <v>-</v>
      </c>
      <c r="H42" s="15" t="str">
        <f t="shared" si="1"/>
        <v>-</v>
      </c>
    </row>
    <row r="43" spans="2:8" ht="20.100000000000001" customHeight="1" thickBot="1" x14ac:dyDescent="0.25">
      <c r="B43" s="6" t="s">
        <v>11</v>
      </c>
      <c r="C43" s="15">
        <f t="shared" si="1"/>
        <v>0.32142857142857145</v>
      </c>
      <c r="D43" s="15">
        <f t="shared" si="1"/>
        <v>0.30769230769230771</v>
      </c>
      <c r="E43" s="15">
        <f t="shared" si="1"/>
        <v>0.5</v>
      </c>
      <c r="F43" s="15" t="str">
        <f t="shared" si="1"/>
        <v>-</v>
      </c>
      <c r="G43" s="15" t="str">
        <f t="shared" si="1"/>
        <v>-</v>
      </c>
      <c r="H43" s="15" t="str">
        <f t="shared" si="1"/>
        <v>-</v>
      </c>
    </row>
    <row r="44" spans="2:8" ht="20.100000000000001" customHeight="1" thickBot="1" x14ac:dyDescent="0.25">
      <c r="B44" s="6" t="s">
        <v>12</v>
      </c>
      <c r="C44" s="15">
        <f t="shared" si="1"/>
        <v>0.2</v>
      </c>
      <c r="D44" s="15">
        <f t="shared" si="1"/>
        <v>0.5</v>
      </c>
      <c r="E44" s="15" t="str">
        <f t="shared" si="1"/>
        <v>-</v>
      </c>
      <c r="F44" s="15">
        <f t="shared" si="1"/>
        <v>0</v>
      </c>
      <c r="G44" s="15">
        <f t="shared" si="1"/>
        <v>0</v>
      </c>
      <c r="H44" s="15" t="str">
        <f t="shared" si="1"/>
        <v>-</v>
      </c>
    </row>
    <row r="45" spans="2:8" ht="20.100000000000001" customHeight="1" thickBot="1" x14ac:dyDescent="0.25">
      <c r="B45" s="6" t="s">
        <v>13</v>
      </c>
      <c r="C45" s="15">
        <f t="shared" si="1"/>
        <v>0.83333333333333337</v>
      </c>
      <c r="D45" s="15">
        <f t="shared" si="1"/>
        <v>0.33333333333333331</v>
      </c>
      <c r="E45" s="15" t="str">
        <f t="shared" si="1"/>
        <v>-</v>
      </c>
      <c r="F45" s="15" t="str">
        <f t="shared" si="1"/>
        <v>-</v>
      </c>
      <c r="G45" s="15" t="str">
        <f t="shared" si="1"/>
        <v>-</v>
      </c>
      <c r="H45" s="15" t="str">
        <f t="shared" si="1"/>
        <v>-</v>
      </c>
    </row>
    <row r="46" spans="2:8" ht="20.100000000000001" customHeight="1" thickBot="1" x14ac:dyDescent="0.25">
      <c r="B46" s="6" t="s">
        <v>14</v>
      </c>
      <c r="C46" s="15">
        <f t="shared" si="1"/>
        <v>0</v>
      </c>
      <c r="D46" s="15">
        <f t="shared" si="1"/>
        <v>0.15384615384615385</v>
      </c>
      <c r="E46" s="15">
        <f t="shared" si="1"/>
        <v>-0.5</v>
      </c>
      <c r="F46" s="15">
        <f t="shared" si="1"/>
        <v>0.5</v>
      </c>
      <c r="G46" s="15">
        <f t="shared" si="1"/>
        <v>2</v>
      </c>
      <c r="H46" s="15" t="str">
        <f t="shared" si="1"/>
        <v>-</v>
      </c>
    </row>
    <row r="47" spans="2:8" ht="20.100000000000001" customHeight="1" thickBot="1" x14ac:dyDescent="0.25">
      <c r="B47" s="6" t="s">
        <v>15</v>
      </c>
      <c r="C47" s="15">
        <f t="shared" si="1"/>
        <v>-0.22222222222222221</v>
      </c>
      <c r="D47" s="15">
        <f t="shared" si="1"/>
        <v>-0.25</v>
      </c>
      <c r="E47" s="15">
        <f t="shared" si="1"/>
        <v>0</v>
      </c>
      <c r="F47" s="15" t="str">
        <f t="shared" si="1"/>
        <v>-</v>
      </c>
      <c r="G47" s="15" t="str">
        <f t="shared" si="1"/>
        <v>-</v>
      </c>
      <c r="H47" s="15" t="str">
        <f t="shared" si="1"/>
        <v>-</v>
      </c>
    </row>
    <row r="48" spans="2:8" ht="20.100000000000001" customHeight="1" thickBot="1" x14ac:dyDescent="0.25">
      <c r="B48" s="6" t="s">
        <v>16</v>
      </c>
      <c r="C48" s="15">
        <f t="shared" si="1"/>
        <v>5</v>
      </c>
      <c r="D48" s="15">
        <f t="shared" si="1"/>
        <v>2</v>
      </c>
      <c r="E48" s="15" t="str">
        <f t="shared" si="1"/>
        <v>-</v>
      </c>
      <c r="F48" s="15" t="str">
        <f t="shared" si="1"/>
        <v>-</v>
      </c>
      <c r="G48" s="15" t="str">
        <f t="shared" si="1"/>
        <v>-</v>
      </c>
      <c r="H48" s="15" t="str">
        <f t="shared" si="1"/>
        <v>-</v>
      </c>
    </row>
    <row r="49" spans="2:8" ht="20.100000000000001" customHeight="1" thickBot="1" x14ac:dyDescent="0.25">
      <c r="B49" s="7" t="s">
        <v>17</v>
      </c>
      <c r="C49" s="15">
        <f t="shared" si="1"/>
        <v>0.44444444444444442</v>
      </c>
      <c r="D49" s="15">
        <f t="shared" si="1"/>
        <v>0.7142857142857143</v>
      </c>
      <c r="E49" s="15">
        <f t="shared" si="1"/>
        <v>-0.5</v>
      </c>
      <c r="F49" s="15">
        <f t="shared" si="1"/>
        <v>3</v>
      </c>
      <c r="G49" s="15">
        <f t="shared" si="1"/>
        <v>2</v>
      </c>
      <c r="H49" s="15" t="str">
        <f t="shared" si="1"/>
        <v>-</v>
      </c>
    </row>
    <row r="50" spans="2:8" ht="20.100000000000001" customHeight="1" thickBot="1" x14ac:dyDescent="0.25">
      <c r="B50" s="8" t="s">
        <v>18</v>
      </c>
      <c r="C50" s="15">
        <f t="shared" ref="C50:H51" si="2">IF(C27=0,"-",IF(I27=0,"-",(I27-C27)/C27))</f>
        <v>-0.8</v>
      </c>
      <c r="D50" s="15">
        <f t="shared" si="2"/>
        <v>-0.5</v>
      </c>
      <c r="E50" s="15" t="str">
        <f t="shared" si="2"/>
        <v>-</v>
      </c>
      <c r="F50" s="15" t="str">
        <f t="shared" si="2"/>
        <v>-</v>
      </c>
      <c r="G50" s="15" t="str">
        <f t="shared" si="2"/>
        <v>-</v>
      </c>
      <c r="H50" s="15" t="str">
        <f t="shared" si="2"/>
        <v>-</v>
      </c>
    </row>
    <row r="51" spans="2:8" ht="20.100000000000001" customHeight="1" thickBot="1" x14ac:dyDescent="0.25">
      <c r="B51" s="9" t="s">
        <v>19</v>
      </c>
      <c r="C51" s="16">
        <f t="shared" si="2"/>
        <v>0.26956521739130435</v>
      </c>
      <c r="D51" s="16">
        <f t="shared" si="2"/>
        <v>0.3</v>
      </c>
      <c r="E51" s="16">
        <f t="shared" si="2"/>
        <v>0.125</v>
      </c>
      <c r="F51" s="16">
        <f t="shared" si="2"/>
        <v>5.2631578947368418E-2</v>
      </c>
      <c r="G51" s="16">
        <f t="shared" si="2"/>
        <v>6.25E-2</v>
      </c>
      <c r="H51" s="16">
        <f t="shared" si="2"/>
        <v>0</v>
      </c>
    </row>
  </sheetData>
  <mergeCells count="6">
    <mergeCell ref="C9:E9"/>
    <mergeCell ref="F9:H9"/>
    <mergeCell ref="I9:K9"/>
    <mergeCell ref="L9:N9"/>
    <mergeCell ref="C32:E32"/>
    <mergeCell ref="F32:H32"/>
  </mergeCells>
  <pageMargins left="0.70866141732283472" right="0.70866141732283472" top="0.74803149606299213" bottom="0.74803149606299213" header="0.31496062992125984" footer="0.31496062992125984"/>
  <pageSetup paperSize="9" scale="43" fitToWidth="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Evolución Denuncias</vt:lpstr>
      <vt:lpstr>Evolución Renuncias</vt:lpstr>
      <vt:lpstr>Evolución Víctimas</vt:lpstr>
      <vt:lpstr>Evolución Órdenes y Medidas</vt:lpstr>
      <vt:lpstr>Personas Enjuiciadas</vt:lpstr>
      <vt:lpstr>Jdos Penal_Personas Enjuiciadas</vt:lpstr>
      <vt:lpstr>Jdos Penal_Sentencias</vt:lpstr>
      <vt:lpstr>Jdos Menores_Personas Enjuiciad</vt:lpstr>
      <vt:lpstr>Jdos Menores_Sentencias</vt:lpstr>
      <vt:lpstr>Jdos Guardia_Asuntos</vt:lpstr>
      <vt:lpstr>Jdos Guardia_Órdenes Protección</vt:lpstr>
      <vt:lpstr>Audiencias_Pers Enjuiciadas</vt:lpstr>
      <vt:lpstr>Audiencias_Pers Enjuic por Sexo</vt:lpstr>
      <vt:lpstr>Audiencias_Sentencias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2019-09-06T09:56:12Z</cp:lastPrinted>
  <dcterms:created xsi:type="dcterms:W3CDTF">2018-12-11T12:27:19Z</dcterms:created>
  <dcterms:modified xsi:type="dcterms:W3CDTF">2020-05-11T12:19:32Z</dcterms:modified>
</cp:coreProperties>
</file>